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8190" tabRatio="718" activeTab="2"/>
  </bookViews>
  <sheets>
    <sheet name="квалификация" sheetId="1" r:id="rId1"/>
    <sheet name="раунд робин" sheetId="2" r:id="rId2"/>
    <sheet name="степледдер" sheetId="3" r:id="rId3"/>
  </sheets>
  <definedNames>
    <definedName name="_xlnm.Print_Area" localSheetId="1">'раунд робин'!$A$1:$W$28</definedName>
  </definedNames>
  <calcPr fullCalcOnLoad="1"/>
</workbook>
</file>

<file path=xl/sharedStrings.xml><?xml version="1.0" encoding="utf-8"?>
<sst xmlns="http://schemas.openxmlformats.org/spreadsheetml/2006/main" count="118" uniqueCount="70">
  <si>
    <t>Волгоградская областная</t>
  </si>
  <si>
    <t xml:space="preserve">Федерация Спортивного </t>
  </si>
  <si>
    <t>Боулинга</t>
  </si>
  <si>
    <t>Таблица результатов Чемпионата города Волгограда 2012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</si>
  <si>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</si>
  <si>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</si>
  <si>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</si>
  <si>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</si>
  <si>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</si>
  <si>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</si>
  <si>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</si>
  <si>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</si>
  <si>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ЖЕНЩИНЫ</t>
  </si>
  <si>
    <t>Раунд Робин</t>
  </si>
  <si>
    <t>№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</si>
  <si>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</si>
  <si>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</si>
  <si>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</si>
  <si>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</si>
  <si>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</si>
  <si>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</si>
  <si>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</si>
  <si>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</si>
  <si>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</si>
  <si>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 xml:space="preserve">Мужчины </t>
  </si>
  <si>
    <t>Женщины</t>
  </si>
  <si>
    <t xml:space="preserve"> </t>
  </si>
  <si>
    <t>СТЕПЛЕДДЕР МУЖЧИН</t>
  </si>
  <si>
    <t>Безотосный А.</t>
  </si>
  <si>
    <t xml:space="preserve"> СТЕПЛЕДДЕР ЖЕНЩИН</t>
  </si>
  <si>
    <t>Иванова О.</t>
  </si>
  <si>
    <t>Вайнман М.</t>
  </si>
  <si>
    <t>Вайнман А.</t>
  </si>
  <si>
    <t>Кияшкин А.</t>
  </si>
  <si>
    <t>Лихолай А.</t>
  </si>
  <si>
    <t>Мисходжев Р.</t>
  </si>
  <si>
    <t>Анипко А.</t>
  </si>
  <si>
    <t>Корецкая Я.</t>
  </si>
  <si>
    <t>Корецкий В.</t>
  </si>
  <si>
    <t>Лаптев В.</t>
  </si>
  <si>
    <t>Беляков А.</t>
  </si>
  <si>
    <t>Ульянова А.</t>
  </si>
  <si>
    <t>Рычагов М.</t>
  </si>
  <si>
    <t>Калачев П.</t>
  </si>
  <si>
    <t>Фамин Д.</t>
  </si>
  <si>
    <t>Егозарьян А.</t>
  </si>
  <si>
    <t>Поляков А.</t>
  </si>
  <si>
    <t>Тарапатин В.</t>
  </si>
  <si>
    <t>Гущин А.</t>
  </si>
  <si>
    <t>Павлов В.</t>
  </si>
  <si>
    <t>Белов А.</t>
  </si>
  <si>
    <t>Тетюшев А.</t>
  </si>
  <si>
    <t>Руденко С.</t>
  </si>
  <si>
    <t xml:space="preserve">5 этап </t>
  </si>
  <si>
    <t>13 мая  2012 г.</t>
  </si>
  <si>
    <t>13 мая 2012г.</t>
  </si>
  <si>
    <t>Алымов С.</t>
  </si>
  <si>
    <t>Кашкин В.</t>
  </si>
  <si>
    <t>Марченко П.</t>
  </si>
  <si>
    <t>Джумаев П.</t>
  </si>
  <si>
    <t>Майоров И.</t>
  </si>
  <si>
    <t xml:space="preserve"> Мясников В</t>
  </si>
  <si>
    <t>Соков А.</t>
  </si>
  <si>
    <t>Хохлов С</t>
  </si>
  <si>
    <t>Антюфеева Е.</t>
  </si>
  <si>
    <t>Лазарев С.</t>
  </si>
  <si>
    <t>Майорова О.</t>
  </si>
  <si>
    <t>Новикова К.</t>
  </si>
  <si>
    <t>Хожамуратова Р.</t>
  </si>
  <si>
    <t>Шукаев М.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</si>
</sst>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4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u val="single"/>
      <sz val="11.5"/>
      <color indexed="12"/>
      <name val="Arial"/>
      <family val="2"/>
    </font>
    <font>
      <b/>
      <u val="single"/>
      <sz val="12"/>
      <name val="Arial"/>
      <family val="2"/>
    </font>
    <font>
      <b/>
      <sz val="10.5"/>
      <color indexed="31"/>
      <name val="Arial"/>
      <family val="2"/>
    </font>
    <font>
      <b/>
      <sz val="10.5"/>
      <color indexed="9"/>
      <name val="Arial"/>
      <family val="2"/>
    </font>
    <font>
      <sz val="10.5"/>
      <color indexed="55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10"/>
      <color indexed="12"/>
      <name val="Arial"/>
      <family val="2"/>
    </font>
    <font>
      <b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46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33" borderId="13" xfId="53" applyFont="1" applyFill="1" applyBorder="1" applyAlignment="1">
      <alignment horizontal="center"/>
      <protection/>
    </xf>
    <xf numFmtId="0" fontId="12" fillId="34" borderId="13" xfId="53" applyFont="1" applyFill="1" applyBorder="1" applyProtection="1">
      <alignment/>
      <protection locked="0"/>
    </xf>
    <xf numFmtId="0" fontId="13" fillId="35" borderId="10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164" fontId="13" fillId="34" borderId="13" xfId="0" applyNumberFormat="1" applyFont="1" applyFill="1" applyBorder="1" applyAlignment="1">
      <alignment horizontal="center" vertical="center"/>
    </xf>
    <xf numFmtId="1" fontId="13" fillId="34" borderId="13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35" borderId="1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3" fillId="35" borderId="16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0" fontId="12" fillId="34" borderId="13" xfId="0" applyFont="1" applyFill="1" applyBorder="1" applyAlignment="1" applyProtection="1">
      <alignment/>
      <protection locked="0"/>
    </xf>
    <xf numFmtId="0" fontId="13" fillId="35" borderId="12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0" fontId="15" fillId="34" borderId="13" xfId="53" applyFont="1" applyFill="1" applyBorder="1" applyProtection="1">
      <alignment/>
      <protection locked="0"/>
    </xf>
    <xf numFmtId="0" fontId="13" fillId="35" borderId="19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1" fillId="33" borderId="18" xfId="53" applyFont="1" applyFill="1" applyBorder="1" applyAlignment="1">
      <alignment horizontal="center"/>
      <protection/>
    </xf>
    <xf numFmtId="0" fontId="13" fillId="0" borderId="0" xfId="0" applyFont="1" applyFill="1" applyBorder="1" applyAlignment="1">
      <alignment horizontal="center"/>
    </xf>
    <xf numFmtId="0" fontId="12" fillId="34" borderId="24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8" fillId="33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/>
    </xf>
    <xf numFmtId="0" fontId="13" fillId="35" borderId="22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164" fontId="13" fillId="34" borderId="16" xfId="0" applyNumberFormat="1" applyFont="1" applyFill="1" applyBorder="1" applyAlignment="1">
      <alignment horizontal="center" vertical="center"/>
    </xf>
    <xf numFmtId="1" fontId="13" fillId="34" borderId="16" xfId="0" applyNumberFormat="1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1" fontId="13" fillId="34" borderId="13" xfId="0" applyNumberFormat="1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2" fillId="34" borderId="16" xfId="0" applyFont="1" applyFill="1" applyBorder="1" applyAlignment="1" applyProtection="1">
      <alignment/>
      <protection locked="0"/>
    </xf>
    <xf numFmtId="0" fontId="13" fillId="35" borderId="13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1" fontId="13" fillId="34" borderId="18" xfId="0" applyNumberFormat="1" applyFont="1" applyFill="1" applyBorder="1" applyAlignment="1">
      <alignment horizontal="center" vertical="center"/>
    </xf>
    <xf numFmtId="0" fontId="12" fillId="33" borderId="16" xfId="53" applyFont="1" applyFill="1" applyBorder="1" applyAlignment="1">
      <alignment horizontal="center"/>
      <protection/>
    </xf>
    <xf numFmtId="0" fontId="12" fillId="34" borderId="25" xfId="0" applyFont="1" applyFill="1" applyBorder="1" applyAlignment="1" applyProtection="1">
      <alignment/>
      <protection locked="0"/>
    </xf>
    <xf numFmtId="0" fontId="12" fillId="34" borderId="25" xfId="53" applyFont="1" applyFill="1" applyBorder="1" applyProtection="1">
      <alignment/>
      <protection locked="0"/>
    </xf>
    <xf numFmtId="0" fontId="13" fillId="34" borderId="16" xfId="0" applyFont="1" applyFill="1" applyBorder="1" applyAlignment="1">
      <alignment horizontal="center" vertical="center"/>
    </xf>
    <xf numFmtId="164" fontId="13" fillId="34" borderId="16" xfId="0" applyNumberFormat="1" applyFont="1" applyFill="1" applyBorder="1" applyAlignment="1">
      <alignment horizontal="center" vertical="center"/>
    </xf>
    <xf numFmtId="1" fontId="13" fillId="34" borderId="18" xfId="0" applyNumberFormat="1" applyFont="1" applyFill="1" applyBorder="1" applyAlignment="1">
      <alignment horizontal="center" vertical="center"/>
    </xf>
    <xf numFmtId="0" fontId="12" fillId="33" borderId="13" xfId="53" applyFont="1" applyFill="1" applyBorder="1" applyAlignment="1">
      <alignment horizontal="center"/>
      <protection/>
    </xf>
    <xf numFmtId="164" fontId="13" fillId="34" borderId="13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36" borderId="26" xfId="0" applyFill="1" applyBorder="1" applyAlignment="1">
      <alignment horizontal="center"/>
    </xf>
    <xf numFmtId="0" fontId="22" fillId="36" borderId="26" xfId="0" applyFont="1" applyFill="1" applyBorder="1" applyAlignment="1">
      <alignment horizontal="center"/>
    </xf>
    <xf numFmtId="0" fontId="28" fillId="34" borderId="27" xfId="0" applyNumberFormat="1" applyFont="1" applyFill="1" applyBorder="1" applyAlignment="1" applyProtection="1">
      <alignment horizontal="center"/>
      <protection locked="0"/>
    </xf>
    <xf numFmtId="0" fontId="29" fillId="0" borderId="13" xfId="0" applyFont="1" applyFill="1" applyBorder="1" applyAlignment="1">
      <alignment horizontal="center"/>
    </xf>
    <xf numFmtId="1" fontId="29" fillId="0" borderId="13" xfId="0" applyNumberFormat="1" applyFont="1" applyFill="1" applyBorder="1" applyAlignment="1">
      <alignment horizontal="center"/>
    </xf>
    <xf numFmtId="2" fontId="29" fillId="0" borderId="13" xfId="0" applyNumberFormat="1" applyFont="1" applyFill="1" applyBorder="1" applyAlignment="1">
      <alignment horizontal="center"/>
    </xf>
    <xf numFmtId="1" fontId="29" fillId="34" borderId="13" xfId="0" applyNumberFormat="1" applyFont="1" applyFill="1" applyBorder="1" applyAlignment="1">
      <alignment horizontal="center"/>
    </xf>
    <xf numFmtId="1" fontId="29" fillId="34" borderId="0" xfId="0" applyNumberFormat="1" applyFont="1" applyFill="1" applyBorder="1" applyAlignment="1">
      <alignment horizontal="center"/>
    </xf>
    <xf numFmtId="1" fontId="29" fillId="34" borderId="2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1" fontId="29" fillId="34" borderId="11" xfId="0" applyNumberFormat="1" applyFont="1" applyFill="1" applyBorder="1" applyAlignment="1">
      <alignment horizontal="center"/>
    </xf>
    <xf numFmtId="1" fontId="29" fillId="34" borderId="18" xfId="0" applyNumberFormat="1" applyFont="1" applyFill="1" applyBorder="1" applyAlignment="1">
      <alignment horizontal="center"/>
    </xf>
    <xf numFmtId="1" fontId="29" fillId="34" borderId="15" xfId="0" applyNumberFormat="1" applyFont="1" applyFill="1" applyBorder="1" applyAlignment="1">
      <alignment horizontal="center"/>
    </xf>
    <xf numFmtId="1" fontId="29" fillId="34" borderId="16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30" fillId="34" borderId="13" xfId="0" applyNumberFormat="1" applyFont="1" applyFill="1" applyBorder="1" applyAlignment="1">
      <alignment horizontal="center"/>
    </xf>
    <xf numFmtId="0" fontId="12" fillId="34" borderId="27" xfId="0" applyNumberFormat="1" applyFont="1" applyFill="1" applyBorder="1" applyAlignment="1" applyProtection="1">
      <alignment horizontal="center"/>
      <protection locked="0"/>
    </xf>
    <xf numFmtId="1" fontId="31" fillId="37" borderId="13" xfId="0" applyNumberFormat="1" applyFont="1" applyFill="1" applyBorder="1" applyAlignment="1">
      <alignment horizontal="center"/>
    </xf>
    <xf numFmtId="1" fontId="31" fillId="37" borderId="2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11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13" xfId="0" applyFont="1" applyBorder="1" applyAlignment="1">
      <alignment/>
    </xf>
    <xf numFmtId="0" fontId="35" fillId="34" borderId="28" xfId="0" applyFont="1" applyFill="1" applyBorder="1" applyAlignment="1" applyProtection="1">
      <alignment/>
      <protection locked="0"/>
    </xf>
    <xf numFmtId="0" fontId="0" fillId="0" borderId="16" xfId="0" applyFont="1" applyBorder="1" applyAlignment="1">
      <alignment horizontal="center"/>
    </xf>
    <xf numFmtId="0" fontId="13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/>
    </xf>
    <xf numFmtId="0" fontId="17" fillId="35" borderId="13" xfId="42" applyNumberFormat="1" applyFont="1" applyFill="1" applyBorder="1" applyAlignment="1" applyProtection="1">
      <alignment horizontal="center" vertical="center"/>
      <protection/>
    </xf>
    <xf numFmtId="0" fontId="13" fillId="34" borderId="13" xfId="53" applyFont="1" applyFill="1" applyBorder="1" applyProtection="1">
      <alignment/>
      <protection locked="0"/>
    </xf>
    <xf numFmtId="0" fontId="13" fillId="34" borderId="13" xfId="0" applyFont="1" applyFill="1" applyBorder="1" applyAlignment="1" applyProtection="1">
      <alignment/>
      <protection locked="0"/>
    </xf>
    <xf numFmtId="0" fontId="36" fillId="34" borderId="13" xfId="53" applyFont="1" applyFill="1" applyBorder="1" applyProtection="1">
      <alignment/>
      <protection locked="0"/>
    </xf>
    <xf numFmtId="0" fontId="13" fillId="34" borderId="18" xfId="0" applyFont="1" applyFill="1" applyBorder="1" applyAlignment="1" applyProtection="1">
      <alignment/>
      <protection locked="0"/>
    </xf>
    <xf numFmtId="0" fontId="13" fillId="34" borderId="16" xfId="0" applyFont="1" applyFill="1" applyBorder="1" applyAlignment="1" applyProtection="1">
      <alignment/>
      <protection locked="0"/>
    </xf>
    <xf numFmtId="0" fontId="8" fillId="38" borderId="13" xfId="0" applyFont="1" applyFill="1" applyBorder="1" applyAlignment="1">
      <alignment horizontal="center" vertical="center"/>
    </xf>
    <xf numFmtId="0" fontId="27" fillId="36" borderId="13" xfId="0" applyFont="1" applyFill="1" applyBorder="1" applyAlignment="1">
      <alignment horizontal="center"/>
    </xf>
    <xf numFmtId="0" fontId="0" fillId="36" borderId="26" xfId="0" applyFont="1" applyFill="1" applyBorder="1" applyAlignment="1">
      <alignment horizontal="center" vertical="center" wrapText="1"/>
    </xf>
    <xf numFmtId="0" fontId="0" fillId="36" borderId="26" xfId="0" applyFont="1" applyFill="1" applyBorder="1" applyAlignment="1">
      <alignment horizontal="center" vertical="center"/>
    </xf>
    <xf numFmtId="0" fontId="0" fillId="36" borderId="29" xfId="0" applyFont="1" applyFill="1" applyBorder="1" applyAlignment="1">
      <alignment horizontal="center"/>
    </xf>
    <xf numFmtId="0" fontId="12" fillId="39" borderId="13" xfId="53" applyFont="1" applyFill="1" applyBorder="1" applyProtection="1">
      <alignment/>
      <protection locked="0"/>
    </xf>
    <xf numFmtId="0" fontId="12" fillId="39" borderId="13" xfId="0" applyFont="1" applyFill="1" applyBorder="1" applyAlignment="1" applyProtection="1">
      <alignment/>
      <protection locked="0"/>
    </xf>
    <xf numFmtId="0" fontId="15" fillId="39" borderId="13" xfId="53" applyFont="1" applyFill="1" applyBorder="1" applyProtection="1">
      <alignment/>
      <protection locked="0"/>
    </xf>
    <xf numFmtId="0" fontId="12" fillId="39" borderId="16" xfId="53" applyFont="1" applyFill="1" applyBorder="1" applyProtection="1">
      <alignment/>
      <protection locked="0"/>
    </xf>
    <xf numFmtId="0" fontId="12" fillId="39" borderId="18" xfId="0" applyFont="1" applyFill="1" applyBorder="1" applyAlignment="1" applyProtection="1">
      <alignment/>
      <protection locked="0"/>
    </xf>
    <xf numFmtId="0" fontId="12" fillId="39" borderId="16" xfId="0" applyFont="1" applyFill="1" applyBorder="1" applyAlignment="1" applyProtection="1">
      <alignment/>
      <protection locked="0"/>
    </xf>
    <xf numFmtId="1" fontId="73" fillId="34" borderId="13" xfId="0" applyNumberFormat="1" applyFont="1" applyFill="1" applyBorder="1" applyAlignment="1">
      <alignment horizontal="center" vertical="center"/>
    </xf>
    <xf numFmtId="1" fontId="73" fillId="34" borderId="18" xfId="0" applyNumberFormat="1" applyFont="1" applyFill="1" applyBorder="1" applyAlignment="1">
      <alignment horizontal="center" vertical="center"/>
    </xf>
    <xf numFmtId="0" fontId="13" fillId="39" borderId="13" xfId="53" applyFont="1" applyFill="1" applyBorder="1" applyProtection="1">
      <alignment/>
      <protection locked="0"/>
    </xf>
    <xf numFmtId="0" fontId="36" fillId="39" borderId="13" xfId="53" applyFont="1" applyFill="1" applyBorder="1" applyProtection="1">
      <alignment/>
      <protection locked="0"/>
    </xf>
    <xf numFmtId="0" fontId="13" fillId="39" borderId="13" xfId="0" applyFont="1" applyFill="1" applyBorder="1" applyAlignment="1" applyProtection="1">
      <alignment/>
      <protection locked="0"/>
    </xf>
    <xf numFmtId="0" fontId="13" fillId="39" borderId="16" xfId="53" applyFont="1" applyFill="1" applyBorder="1" applyProtection="1">
      <alignment/>
      <protection locked="0"/>
    </xf>
    <xf numFmtId="0" fontId="35" fillId="0" borderId="23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4" fillId="0" borderId="16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55" fillId="0" borderId="0" xfId="0" applyFont="1" applyAlignment="1">
      <alignment/>
    </xf>
    <xf numFmtId="0" fontId="35" fillId="0" borderId="13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5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валификац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66675</xdr:rowOff>
    </xdr:from>
    <xdr:to>
      <xdr:col>7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66675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133350</xdr:rowOff>
    </xdr:from>
    <xdr:to>
      <xdr:col>15</xdr:col>
      <xdr:colOff>333375</xdr:colOff>
      <xdr:row>2</xdr:row>
      <xdr:rowOff>257175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13335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123825</xdr:rowOff>
    </xdr:from>
    <xdr:to>
      <xdr:col>5</xdr:col>
      <xdr:colOff>0</xdr:colOff>
      <xdr:row>9</xdr:row>
      <xdr:rowOff>123825</xdr:rowOff>
    </xdr:to>
    <xdr:sp>
      <xdr:nvSpPr>
        <xdr:cNvPr id="1" name="Строка 3"/>
        <xdr:cNvSpPr>
          <a:spLocks/>
        </xdr:cNvSpPr>
      </xdr:nvSpPr>
      <xdr:spPr>
        <a:xfrm>
          <a:off x="2905125" y="22288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11</xdr:row>
      <xdr:rowOff>209550</xdr:rowOff>
    </xdr:from>
    <xdr:to>
      <xdr:col>10</xdr:col>
      <xdr:colOff>190500</xdr:colOff>
      <xdr:row>11</xdr:row>
      <xdr:rowOff>209550</xdr:rowOff>
    </xdr:to>
    <xdr:sp>
      <xdr:nvSpPr>
        <xdr:cNvPr id="2" name="Строка 4"/>
        <xdr:cNvSpPr>
          <a:spLocks/>
        </xdr:cNvSpPr>
      </xdr:nvSpPr>
      <xdr:spPr>
        <a:xfrm>
          <a:off x="6705600" y="2771775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123825</xdr:rowOff>
    </xdr:from>
    <xdr:to>
      <xdr:col>5</xdr:col>
      <xdr:colOff>0</xdr:colOff>
      <xdr:row>24</xdr:row>
      <xdr:rowOff>123825</xdr:rowOff>
    </xdr:to>
    <xdr:sp>
      <xdr:nvSpPr>
        <xdr:cNvPr id="3" name="Строка 3"/>
        <xdr:cNvSpPr>
          <a:spLocks/>
        </xdr:cNvSpPr>
      </xdr:nvSpPr>
      <xdr:spPr>
        <a:xfrm>
          <a:off x="2905125" y="56864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26</xdr:row>
      <xdr:rowOff>209550</xdr:rowOff>
    </xdr:from>
    <xdr:to>
      <xdr:col>10</xdr:col>
      <xdr:colOff>190500</xdr:colOff>
      <xdr:row>26</xdr:row>
      <xdr:rowOff>209550</xdr:rowOff>
    </xdr:to>
    <xdr:sp>
      <xdr:nvSpPr>
        <xdr:cNvPr id="4" name="Строка 4"/>
        <xdr:cNvSpPr>
          <a:spLocks/>
        </xdr:cNvSpPr>
      </xdr:nvSpPr>
      <xdr:spPr>
        <a:xfrm>
          <a:off x="6705600" y="6229350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152400</xdr:rowOff>
    </xdr:from>
    <xdr:to>
      <xdr:col>9</xdr:col>
      <xdr:colOff>47625</xdr:colOff>
      <xdr:row>2</xdr:row>
      <xdr:rowOff>152400</xdr:rowOff>
    </xdr:to>
    <xdr:pic>
      <xdr:nvPicPr>
        <xdr:cNvPr id="5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524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67"/>
  <sheetViews>
    <sheetView zoomScale="85" zoomScaleNormal="85" zoomScalePageLayoutView="0" workbookViewId="0" topLeftCell="A7">
      <selection activeCell="Q48" sqref="Q48"/>
    </sheetView>
  </sheetViews>
  <sheetFormatPr defaultColWidth="9.140625" defaultRowHeight="12.75"/>
  <cols>
    <col min="1" max="1" width="5.28125" style="0" customWidth="1"/>
    <col min="2" max="2" width="21.00390625" style="0" customWidth="1"/>
    <col min="9" max="9" width="7.140625" style="0" customWidth="1"/>
    <col min="10" max="10" width="12.421875" style="0" customWidth="1"/>
    <col min="11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2:16" ht="24" customHeight="1">
      <c r="B5" s="3" t="s">
        <v>3</v>
      </c>
      <c r="D5" s="4"/>
      <c r="O5" s="5"/>
      <c r="P5" s="5"/>
    </row>
    <row r="6" spans="5:16" s="6" customFormat="1" ht="14.25" customHeight="1">
      <c r="E6" s="7" t="s">
        <v>53</v>
      </c>
      <c r="G6" s="7" t="s">
        <v>54</v>
      </c>
      <c r="H6" s="7"/>
      <c r="O6" s="8"/>
      <c r="P6" s="8"/>
    </row>
    <row r="7" spans="15:16" s="6" customFormat="1" ht="10.5" customHeight="1">
      <c r="O7" s="8"/>
      <c r="P7" s="8"/>
    </row>
    <row r="8" spans="1:16" s="16" customFormat="1" ht="12" customHeight="1">
      <c r="A8" s="9"/>
      <c r="B8" s="10" t="s">
        <v>4</v>
      </c>
      <c r="C8" s="11">
        <v>1</v>
      </c>
      <c r="D8" s="12">
        <v>2</v>
      </c>
      <c r="E8" s="11">
        <v>3</v>
      </c>
      <c r="F8" s="12">
        <v>4</v>
      </c>
      <c r="G8" s="11">
        <v>5</v>
      </c>
      <c r="H8" s="12">
        <v>6</v>
      </c>
      <c r="I8" s="10" t="s">
        <v>5</v>
      </c>
      <c r="J8" s="10" t="s">
        <v>6</v>
      </c>
      <c r="K8" s="10" t="s">
        <v>7</v>
      </c>
      <c r="L8" s="10" t="s">
        <v>8</v>
      </c>
      <c r="M8" s="13" t="s">
        <v>9</v>
      </c>
      <c r="N8" s="14" t="s">
        <v>10</v>
      </c>
      <c r="O8" s="14" t="s">
        <v>11</v>
      </c>
      <c r="P8" s="15"/>
    </row>
    <row r="9" spans="1:18" s="16" customFormat="1" ht="12" customHeight="1">
      <c r="A9" s="17">
        <v>34</v>
      </c>
      <c r="B9" s="137" t="s">
        <v>35</v>
      </c>
      <c r="C9" s="19">
        <v>194</v>
      </c>
      <c r="D9" s="20">
        <v>221</v>
      </c>
      <c r="E9" s="126">
        <v>225</v>
      </c>
      <c r="F9" s="20">
        <v>200</v>
      </c>
      <c r="G9" s="21">
        <v>181</v>
      </c>
      <c r="H9" s="20">
        <v>188</v>
      </c>
      <c r="I9" s="22">
        <f aca="true" t="shared" si="0" ref="I9:I37">SUM(C9:H9)</f>
        <v>1209</v>
      </c>
      <c r="J9" s="23">
        <f aca="true" t="shared" si="1" ref="J9:J37">AVERAGE(C9:H9)</f>
        <v>201.5</v>
      </c>
      <c r="K9" s="24">
        <f aca="true" t="shared" si="2" ref="K9:K37">MAX(C9:H9)</f>
        <v>225</v>
      </c>
      <c r="L9" s="24">
        <f aca="true" t="shared" si="3" ref="L9:L37">IF(D9&lt;&gt;"",MAX(C9:H9)-MIN(C9:H9),"")</f>
        <v>44</v>
      </c>
      <c r="M9" s="22">
        <v>1</v>
      </c>
      <c r="N9" s="25">
        <f aca="true" t="shared" si="4" ref="N9:N34">MIN(C9:H9)</f>
        <v>181</v>
      </c>
      <c r="O9" s="26"/>
      <c r="P9" s="26"/>
      <c r="Q9" s="26"/>
      <c r="R9" s="26"/>
    </row>
    <row r="10" spans="1:16" s="16" customFormat="1" ht="12" customHeight="1">
      <c r="A10" s="17">
        <v>10</v>
      </c>
      <c r="B10" s="138" t="s">
        <v>61</v>
      </c>
      <c r="C10" s="27">
        <v>195</v>
      </c>
      <c r="D10" s="20">
        <v>174</v>
      </c>
      <c r="E10" s="21">
        <v>170</v>
      </c>
      <c r="F10" s="20">
        <v>234</v>
      </c>
      <c r="G10" s="21">
        <v>207</v>
      </c>
      <c r="H10" s="20">
        <v>204</v>
      </c>
      <c r="I10" s="22">
        <f t="shared" si="0"/>
        <v>1184</v>
      </c>
      <c r="J10" s="23">
        <f t="shared" si="1"/>
        <v>197.33333333333334</v>
      </c>
      <c r="K10" s="24">
        <f t="shared" si="2"/>
        <v>234</v>
      </c>
      <c r="L10" s="24">
        <f t="shared" si="3"/>
        <v>64</v>
      </c>
      <c r="M10" s="22">
        <v>2</v>
      </c>
      <c r="N10" s="25">
        <f t="shared" si="4"/>
        <v>170</v>
      </c>
      <c r="O10" s="28">
        <f aca="true" t="shared" si="5" ref="O10:O31">MIN(C10:H10)</f>
        <v>170</v>
      </c>
      <c r="P10" s="15"/>
    </row>
    <row r="11" spans="1:16" s="16" customFormat="1" ht="12" customHeight="1">
      <c r="A11" s="17">
        <v>5</v>
      </c>
      <c r="B11" s="137" t="s">
        <v>60</v>
      </c>
      <c r="C11" s="27">
        <v>189</v>
      </c>
      <c r="D11" s="20">
        <v>191</v>
      </c>
      <c r="E11" s="21">
        <v>184</v>
      </c>
      <c r="F11" s="20">
        <v>182</v>
      </c>
      <c r="G11" s="21">
        <v>188</v>
      </c>
      <c r="H11" s="20">
        <v>244</v>
      </c>
      <c r="I11" s="22">
        <f t="shared" si="0"/>
        <v>1178</v>
      </c>
      <c r="J11" s="23">
        <f t="shared" si="1"/>
        <v>196.33333333333334</v>
      </c>
      <c r="K11" s="24">
        <f t="shared" si="2"/>
        <v>244</v>
      </c>
      <c r="L11" s="24">
        <f t="shared" si="3"/>
        <v>62</v>
      </c>
      <c r="M11" s="22">
        <v>3</v>
      </c>
      <c r="N11" s="25">
        <f t="shared" si="4"/>
        <v>182</v>
      </c>
      <c r="O11" s="28">
        <f t="shared" si="5"/>
        <v>182</v>
      </c>
      <c r="P11" s="15"/>
    </row>
    <row r="12" spans="1:16" s="16" customFormat="1" ht="12" customHeight="1">
      <c r="A12" s="17">
        <v>26</v>
      </c>
      <c r="B12" s="139" t="s">
        <v>50</v>
      </c>
      <c r="C12" s="27">
        <v>194</v>
      </c>
      <c r="D12" s="21">
        <v>174</v>
      </c>
      <c r="E12" s="29">
        <v>184</v>
      </c>
      <c r="F12" s="30">
        <v>181</v>
      </c>
      <c r="G12" s="29">
        <v>207</v>
      </c>
      <c r="H12" s="30">
        <v>215</v>
      </c>
      <c r="I12" s="22">
        <f t="shared" si="0"/>
        <v>1155</v>
      </c>
      <c r="J12" s="23">
        <f t="shared" si="1"/>
        <v>192.5</v>
      </c>
      <c r="K12" s="24">
        <f t="shared" si="2"/>
        <v>215</v>
      </c>
      <c r="L12" s="24">
        <f t="shared" si="3"/>
        <v>41</v>
      </c>
      <c r="M12" s="22">
        <v>4</v>
      </c>
      <c r="N12" s="25">
        <f t="shared" si="4"/>
        <v>174</v>
      </c>
      <c r="O12" s="28">
        <f t="shared" si="5"/>
        <v>174</v>
      </c>
      <c r="P12" s="15"/>
    </row>
    <row r="13" spans="1:16" s="16" customFormat="1" ht="12" customHeight="1">
      <c r="A13" s="17">
        <v>1</v>
      </c>
      <c r="B13" s="137" t="s">
        <v>58</v>
      </c>
      <c r="C13" s="27">
        <v>192</v>
      </c>
      <c r="D13" s="31">
        <v>167</v>
      </c>
      <c r="E13" s="21">
        <v>185</v>
      </c>
      <c r="F13" s="20">
        <v>232</v>
      </c>
      <c r="G13" s="21">
        <v>200</v>
      </c>
      <c r="H13" s="27">
        <v>179</v>
      </c>
      <c r="I13" s="22">
        <f t="shared" si="0"/>
        <v>1155</v>
      </c>
      <c r="J13" s="23">
        <f t="shared" si="1"/>
        <v>192.5</v>
      </c>
      <c r="K13" s="24">
        <f t="shared" si="2"/>
        <v>232</v>
      </c>
      <c r="L13" s="24">
        <f t="shared" si="3"/>
        <v>65</v>
      </c>
      <c r="M13" s="22">
        <v>5</v>
      </c>
      <c r="N13" s="25">
        <f t="shared" si="4"/>
        <v>167</v>
      </c>
      <c r="O13" s="28">
        <f t="shared" si="5"/>
        <v>167</v>
      </c>
      <c r="P13" s="15"/>
    </row>
    <row r="14" spans="1:16" s="16" customFormat="1" ht="12" customHeight="1">
      <c r="A14" s="17">
        <v>31</v>
      </c>
      <c r="B14" s="137" t="s">
        <v>65</v>
      </c>
      <c r="C14" s="19">
        <v>168</v>
      </c>
      <c r="D14" s="33">
        <v>212</v>
      </c>
      <c r="E14" s="34">
        <v>201</v>
      </c>
      <c r="F14" s="33">
        <v>204</v>
      </c>
      <c r="G14" s="34">
        <v>172</v>
      </c>
      <c r="H14" s="33">
        <v>197</v>
      </c>
      <c r="I14" s="22">
        <f t="shared" si="0"/>
        <v>1154</v>
      </c>
      <c r="J14" s="23">
        <f t="shared" si="1"/>
        <v>192.33333333333334</v>
      </c>
      <c r="K14" s="24">
        <f t="shared" si="2"/>
        <v>212</v>
      </c>
      <c r="L14" s="24">
        <f t="shared" si="3"/>
        <v>44</v>
      </c>
      <c r="M14" s="22">
        <v>6</v>
      </c>
      <c r="N14" s="25">
        <f t="shared" si="4"/>
        <v>168</v>
      </c>
      <c r="O14" s="28">
        <f t="shared" si="5"/>
        <v>168</v>
      </c>
      <c r="P14" s="15"/>
    </row>
    <row r="15" spans="1:16" s="16" customFormat="1" ht="12" customHeight="1">
      <c r="A15" s="17">
        <v>25</v>
      </c>
      <c r="B15" s="137" t="s">
        <v>45</v>
      </c>
      <c r="C15" s="27">
        <v>165</v>
      </c>
      <c r="D15" s="21">
        <v>199</v>
      </c>
      <c r="E15" s="21">
        <v>171</v>
      </c>
      <c r="F15" s="21">
        <v>215</v>
      </c>
      <c r="G15" s="21">
        <v>208</v>
      </c>
      <c r="H15" s="21">
        <v>190</v>
      </c>
      <c r="I15" s="22">
        <f t="shared" si="0"/>
        <v>1148</v>
      </c>
      <c r="J15" s="23">
        <f t="shared" si="1"/>
        <v>191.33333333333334</v>
      </c>
      <c r="K15" s="24">
        <f t="shared" si="2"/>
        <v>215</v>
      </c>
      <c r="L15" s="24">
        <f t="shared" si="3"/>
        <v>50</v>
      </c>
      <c r="M15" s="22">
        <v>7</v>
      </c>
      <c r="N15" s="25">
        <f t="shared" si="4"/>
        <v>165</v>
      </c>
      <c r="O15" s="28">
        <f t="shared" si="5"/>
        <v>165</v>
      </c>
      <c r="P15" s="15"/>
    </row>
    <row r="16" spans="1:16" s="16" customFormat="1" ht="12" customHeight="1">
      <c r="A16" s="17">
        <v>18</v>
      </c>
      <c r="B16" s="138" t="s">
        <v>42</v>
      </c>
      <c r="C16" s="27">
        <v>173</v>
      </c>
      <c r="D16" s="20">
        <v>195</v>
      </c>
      <c r="E16" s="29">
        <v>202</v>
      </c>
      <c r="F16" s="30">
        <v>192</v>
      </c>
      <c r="G16" s="29">
        <v>200</v>
      </c>
      <c r="H16" s="30">
        <v>185</v>
      </c>
      <c r="I16" s="22">
        <f t="shared" si="0"/>
        <v>1147</v>
      </c>
      <c r="J16" s="23">
        <f t="shared" si="1"/>
        <v>191.16666666666666</v>
      </c>
      <c r="K16" s="24">
        <f t="shared" si="2"/>
        <v>202</v>
      </c>
      <c r="L16" s="24">
        <f t="shared" si="3"/>
        <v>29</v>
      </c>
      <c r="M16" s="22">
        <v>8</v>
      </c>
      <c r="N16" s="25">
        <f t="shared" si="4"/>
        <v>173</v>
      </c>
      <c r="O16" s="28">
        <f t="shared" si="5"/>
        <v>173</v>
      </c>
      <c r="P16" s="15"/>
    </row>
    <row r="17" spans="1:16" s="16" customFormat="1" ht="12" customHeight="1">
      <c r="A17" s="17">
        <v>37</v>
      </c>
      <c r="B17" s="139" t="s">
        <v>69</v>
      </c>
      <c r="C17" s="27">
        <v>168</v>
      </c>
      <c r="D17" s="20">
        <v>246</v>
      </c>
      <c r="E17" s="21">
        <v>168</v>
      </c>
      <c r="F17" s="20">
        <v>214</v>
      </c>
      <c r="G17" s="21">
        <v>179</v>
      </c>
      <c r="H17" s="20">
        <v>168</v>
      </c>
      <c r="I17" s="22">
        <f t="shared" si="0"/>
        <v>1143</v>
      </c>
      <c r="J17" s="23">
        <f t="shared" si="1"/>
        <v>190.5</v>
      </c>
      <c r="K17" s="24">
        <f t="shared" si="2"/>
        <v>246</v>
      </c>
      <c r="L17" s="24">
        <f t="shared" si="3"/>
        <v>78</v>
      </c>
      <c r="M17" s="22">
        <v>9</v>
      </c>
      <c r="N17" s="25">
        <f t="shared" si="4"/>
        <v>168</v>
      </c>
      <c r="O17" s="28">
        <f t="shared" si="5"/>
        <v>168</v>
      </c>
      <c r="P17" s="15"/>
    </row>
    <row r="18" spans="1:16" s="16" customFormat="1" ht="12" customHeight="1">
      <c r="A18" s="17">
        <v>7</v>
      </c>
      <c r="B18" s="137" t="s">
        <v>47</v>
      </c>
      <c r="C18" s="36">
        <v>233</v>
      </c>
      <c r="D18" s="37">
        <v>191</v>
      </c>
      <c r="E18" s="38">
        <v>168</v>
      </c>
      <c r="F18" s="37">
        <v>155</v>
      </c>
      <c r="G18" s="38">
        <v>205</v>
      </c>
      <c r="H18" s="39">
        <v>188</v>
      </c>
      <c r="I18" s="22">
        <f t="shared" si="0"/>
        <v>1140</v>
      </c>
      <c r="J18" s="23">
        <f t="shared" si="1"/>
        <v>190</v>
      </c>
      <c r="K18" s="24">
        <f t="shared" si="2"/>
        <v>233</v>
      </c>
      <c r="L18" s="24">
        <f t="shared" si="3"/>
        <v>78</v>
      </c>
      <c r="M18" s="22">
        <v>10</v>
      </c>
      <c r="N18" s="25">
        <f t="shared" si="4"/>
        <v>155</v>
      </c>
      <c r="O18" s="28">
        <f t="shared" si="5"/>
        <v>155</v>
      </c>
      <c r="P18" s="15"/>
    </row>
    <row r="19" spans="1:16" s="16" customFormat="1" ht="12" customHeight="1">
      <c r="A19" s="40">
        <v>28</v>
      </c>
      <c r="B19" s="138" t="s">
        <v>49</v>
      </c>
      <c r="C19" s="27">
        <v>177</v>
      </c>
      <c r="D19" s="20">
        <v>169</v>
      </c>
      <c r="E19" s="21">
        <v>190</v>
      </c>
      <c r="F19" s="20">
        <v>205</v>
      </c>
      <c r="G19" s="21">
        <v>221</v>
      </c>
      <c r="H19" s="20">
        <v>170</v>
      </c>
      <c r="I19" s="22">
        <f t="shared" si="0"/>
        <v>1132</v>
      </c>
      <c r="J19" s="23">
        <f t="shared" si="1"/>
        <v>188.66666666666666</v>
      </c>
      <c r="K19" s="24">
        <f t="shared" si="2"/>
        <v>221</v>
      </c>
      <c r="L19" s="24">
        <f t="shared" si="3"/>
        <v>52</v>
      </c>
      <c r="M19" s="22">
        <v>11</v>
      </c>
      <c r="N19" s="25">
        <f t="shared" si="4"/>
        <v>169</v>
      </c>
      <c r="O19" s="28">
        <f t="shared" si="5"/>
        <v>169</v>
      </c>
      <c r="P19" s="15"/>
    </row>
    <row r="20" spans="1:16" s="16" customFormat="1" ht="12" customHeight="1">
      <c r="A20" s="17">
        <v>12</v>
      </c>
      <c r="B20" s="137" t="s">
        <v>44</v>
      </c>
      <c r="C20" s="27">
        <v>156</v>
      </c>
      <c r="D20" s="20">
        <v>184</v>
      </c>
      <c r="E20" s="21">
        <v>213</v>
      </c>
      <c r="F20" s="20">
        <v>161</v>
      </c>
      <c r="G20" s="21">
        <v>189</v>
      </c>
      <c r="H20" s="20">
        <v>221</v>
      </c>
      <c r="I20" s="22">
        <f t="shared" si="0"/>
        <v>1124</v>
      </c>
      <c r="J20" s="23">
        <f t="shared" si="1"/>
        <v>187.33333333333334</v>
      </c>
      <c r="K20" s="24">
        <f t="shared" si="2"/>
        <v>221</v>
      </c>
      <c r="L20" s="24">
        <f t="shared" si="3"/>
        <v>65</v>
      </c>
      <c r="M20" s="22">
        <v>12</v>
      </c>
      <c r="N20" s="25">
        <f t="shared" si="4"/>
        <v>156</v>
      </c>
      <c r="O20" s="28">
        <f t="shared" si="5"/>
        <v>156</v>
      </c>
      <c r="P20" s="15"/>
    </row>
    <row r="21" spans="1:16" s="16" customFormat="1" ht="12" customHeight="1">
      <c r="A21" s="17">
        <v>24</v>
      </c>
      <c r="B21" s="137" t="s">
        <v>33</v>
      </c>
      <c r="C21" s="27">
        <v>184</v>
      </c>
      <c r="D21" s="21">
        <v>188</v>
      </c>
      <c r="E21" s="21">
        <v>189</v>
      </c>
      <c r="F21" s="21">
        <v>168</v>
      </c>
      <c r="G21" s="21">
        <v>197</v>
      </c>
      <c r="H21" s="21">
        <v>191</v>
      </c>
      <c r="I21" s="22">
        <f t="shared" si="0"/>
        <v>1117</v>
      </c>
      <c r="J21" s="23">
        <f t="shared" si="1"/>
        <v>186.16666666666666</v>
      </c>
      <c r="K21" s="24">
        <f t="shared" si="2"/>
        <v>197</v>
      </c>
      <c r="L21" s="24">
        <f t="shared" si="3"/>
        <v>29</v>
      </c>
      <c r="M21" s="22">
        <v>13</v>
      </c>
      <c r="N21" s="25">
        <f>MIN(C23:H23)</f>
        <v>171</v>
      </c>
      <c r="O21" s="28">
        <f>MIN(C23:H23)</f>
        <v>171</v>
      </c>
      <c r="P21" s="15"/>
    </row>
    <row r="22" spans="1:16" s="16" customFormat="1" ht="12" customHeight="1">
      <c r="A22" s="17">
        <v>30</v>
      </c>
      <c r="B22" s="138" t="s">
        <v>51</v>
      </c>
      <c r="C22" s="41">
        <v>183</v>
      </c>
      <c r="D22" s="30">
        <v>193</v>
      </c>
      <c r="E22" s="29">
        <v>178</v>
      </c>
      <c r="F22" s="30">
        <v>180</v>
      </c>
      <c r="G22" s="29">
        <v>203</v>
      </c>
      <c r="H22" s="30">
        <v>177</v>
      </c>
      <c r="I22" s="22">
        <f t="shared" si="0"/>
        <v>1114</v>
      </c>
      <c r="J22" s="23">
        <f t="shared" si="1"/>
        <v>185.66666666666666</v>
      </c>
      <c r="K22" s="24">
        <f t="shared" si="2"/>
        <v>203</v>
      </c>
      <c r="L22" s="24">
        <f t="shared" si="3"/>
        <v>26</v>
      </c>
      <c r="M22" s="22">
        <v>14</v>
      </c>
      <c r="N22" s="25">
        <f>MIN(C21:H21)</f>
        <v>168</v>
      </c>
      <c r="O22" s="28">
        <f>MIN(C21:H21)</f>
        <v>168</v>
      </c>
      <c r="P22" s="15"/>
    </row>
    <row r="23" spans="1:16" s="16" customFormat="1" ht="12" customHeight="1">
      <c r="A23" s="17">
        <v>6</v>
      </c>
      <c r="B23" s="140" t="s">
        <v>39</v>
      </c>
      <c r="C23" s="19">
        <v>205</v>
      </c>
      <c r="D23" s="33">
        <v>183</v>
      </c>
      <c r="E23" s="34">
        <v>171</v>
      </c>
      <c r="F23" s="33">
        <v>174</v>
      </c>
      <c r="G23" s="34">
        <v>176</v>
      </c>
      <c r="H23" s="33">
        <v>203</v>
      </c>
      <c r="I23" s="22">
        <f t="shared" si="0"/>
        <v>1112</v>
      </c>
      <c r="J23" s="23">
        <f t="shared" si="1"/>
        <v>185.33333333333334</v>
      </c>
      <c r="K23" s="24">
        <f t="shared" si="2"/>
        <v>205</v>
      </c>
      <c r="L23" s="24">
        <f t="shared" si="3"/>
        <v>34</v>
      </c>
      <c r="M23" s="22">
        <v>15</v>
      </c>
      <c r="N23" s="25">
        <f>MIN(C22:H22)</f>
        <v>177</v>
      </c>
      <c r="O23" s="28">
        <f>MIN(C22:H22)</f>
        <v>177</v>
      </c>
      <c r="P23" s="15"/>
    </row>
    <row r="24" spans="1:21" s="16" customFormat="1" ht="12" customHeight="1">
      <c r="A24" s="17">
        <v>2</v>
      </c>
      <c r="B24" s="141" t="s">
        <v>46</v>
      </c>
      <c r="C24" s="21">
        <v>176</v>
      </c>
      <c r="D24" s="20">
        <v>157</v>
      </c>
      <c r="E24" s="21">
        <v>169</v>
      </c>
      <c r="F24" s="20">
        <v>200</v>
      </c>
      <c r="G24" s="21">
        <v>226</v>
      </c>
      <c r="H24" s="27">
        <v>180</v>
      </c>
      <c r="I24" s="42">
        <f t="shared" si="0"/>
        <v>1108</v>
      </c>
      <c r="J24" s="23">
        <f t="shared" si="1"/>
        <v>184.66666666666666</v>
      </c>
      <c r="K24" s="24">
        <f t="shared" si="2"/>
        <v>226</v>
      </c>
      <c r="L24" s="24">
        <f t="shared" si="3"/>
        <v>69</v>
      </c>
      <c r="M24" s="22">
        <v>16</v>
      </c>
      <c r="N24" s="25">
        <f t="shared" si="4"/>
        <v>157</v>
      </c>
      <c r="O24" s="28">
        <f t="shared" si="5"/>
        <v>157</v>
      </c>
      <c r="P24" s="15"/>
      <c r="Q24" s="15"/>
      <c r="R24" s="15"/>
      <c r="S24" s="15"/>
      <c r="T24" s="15"/>
      <c r="U24" s="15"/>
    </row>
    <row r="25" spans="1:21" s="16" customFormat="1" ht="12" customHeight="1">
      <c r="A25" s="17">
        <v>38</v>
      </c>
      <c r="B25" s="35" t="s">
        <v>28</v>
      </c>
      <c r="C25" s="41">
        <v>205</v>
      </c>
      <c r="D25" s="30">
        <v>214</v>
      </c>
      <c r="E25" s="43">
        <v>185</v>
      </c>
      <c r="F25" s="29">
        <v>155</v>
      </c>
      <c r="G25" s="41">
        <v>172</v>
      </c>
      <c r="H25" s="30">
        <v>168</v>
      </c>
      <c r="I25" s="22">
        <f t="shared" si="0"/>
        <v>1099</v>
      </c>
      <c r="J25" s="23">
        <f t="shared" si="1"/>
        <v>183.16666666666666</v>
      </c>
      <c r="K25" s="24">
        <f t="shared" si="2"/>
        <v>214</v>
      </c>
      <c r="L25" s="24">
        <f t="shared" si="3"/>
        <v>59</v>
      </c>
      <c r="M25" s="22">
        <v>17</v>
      </c>
      <c r="N25" s="25">
        <f t="shared" si="4"/>
        <v>155</v>
      </c>
      <c r="O25" s="28">
        <f t="shared" si="5"/>
        <v>155</v>
      </c>
      <c r="P25" s="15"/>
      <c r="Q25" s="15"/>
      <c r="R25" s="15"/>
      <c r="S25" s="15"/>
      <c r="T25" s="15"/>
      <c r="U25" s="15"/>
    </row>
    <row r="26" spans="1:21" s="16" customFormat="1" ht="12" customHeight="1">
      <c r="A26" s="17">
        <v>33</v>
      </c>
      <c r="B26" s="18" t="s">
        <v>40</v>
      </c>
      <c r="C26" s="41">
        <v>216</v>
      </c>
      <c r="D26" s="30">
        <v>157</v>
      </c>
      <c r="E26" s="29">
        <v>161</v>
      </c>
      <c r="F26" s="30">
        <v>179</v>
      </c>
      <c r="G26" s="29">
        <v>205</v>
      </c>
      <c r="H26" s="30">
        <v>177</v>
      </c>
      <c r="I26" s="22">
        <f t="shared" si="0"/>
        <v>1095</v>
      </c>
      <c r="J26" s="23">
        <f t="shared" si="1"/>
        <v>182.5</v>
      </c>
      <c r="K26" s="24">
        <f t="shared" si="2"/>
        <v>216</v>
      </c>
      <c r="L26" s="24">
        <f t="shared" si="3"/>
        <v>59</v>
      </c>
      <c r="M26" s="22">
        <v>18</v>
      </c>
      <c r="N26" s="25">
        <f t="shared" si="4"/>
        <v>157</v>
      </c>
      <c r="O26" s="28">
        <f t="shared" si="5"/>
        <v>157</v>
      </c>
      <c r="P26" s="15"/>
      <c r="Q26" s="15"/>
      <c r="R26" s="15"/>
      <c r="S26" s="15"/>
      <c r="T26" s="15"/>
      <c r="U26" s="15"/>
    </row>
    <row r="27" spans="1:21" s="16" customFormat="1" ht="12" customHeight="1">
      <c r="A27" s="17">
        <v>3</v>
      </c>
      <c r="B27" s="35" t="s">
        <v>38</v>
      </c>
      <c r="C27" s="41">
        <v>178</v>
      </c>
      <c r="D27" s="30">
        <v>201</v>
      </c>
      <c r="E27" s="29">
        <v>222</v>
      </c>
      <c r="F27" s="30">
        <v>165</v>
      </c>
      <c r="G27" s="29">
        <v>153</v>
      </c>
      <c r="H27" s="30">
        <v>172</v>
      </c>
      <c r="I27" s="22">
        <f t="shared" si="0"/>
        <v>1091</v>
      </c>
      <c r="J27" s="23">
        <f t="shared" si="1"/>
        <v>181.83333333333334</v>
      </c>
      <c r="K27" s="24">
        <f t="shared" si="2"/>
        <v>222</v>
      </c>
      <c r="L27" s="24">
        <f t="shared" si="3"/>
        <v>69</v>
      </c>
      <c r="M27" s="22">
        <v>19</v>
      </c>
      <c r="N27" s="25">
        <f t="shared" si="4"/>
        <v>153</v>
      </c>
      <c r="O27" s="28">
        <f t="shared" si="5"/>
        <v>153</v>
      </c>
      <c r="P27" s="15"/>
      <c r="Q27" s="15"/>
      <c r="R27" s="15"/>
      <c r="S27" s="15"/>
      <c r="T27" s="15"/>
      <c r="U27" s="15"/>
    </row>
    <row r="28" spans="1:21" s="16" customFormat="1" ht="12" customHeight="1">
      <c r="A28" s="45">
        <v>9</v>
      </c>
      <c r="B28" s="18" t="s">
        <v>59</v>
      </c>
      <c r="C28" s="41">
        <v>176</v>
      </c>
      <c r="D28" s="30">
        <v>180</v>
      </c>
      <c r="E28" s="29">
        <v>177</v>
      </c>
      <c r="F28" s="30">
        <v>205</v>
      </c>
      <c r="G28" s="29">
        <v>177</v>
      </c>
      <c r="H28" s="30">
        <v>175</v>
      </c>
      <c r="I28" s="22">
        <f t="shared" si="0"/>
        <v>1090</v>
      </c>
      <c r="J28" s="23">
        <f t="shared" si="1"/>
        <v>181.66666666666666</v>
      </c>
      <c r="K28" s="24">
        <f t="shared" si="2"/>
        <v>205</v>
      </c>
      <c r="L28" s="24">
        <f t="shared" si="3"/>
        <v>30</v>
      </c>
      <c r="M28" s="22">
        <v>20</v>
      </c>
      <c r="N28" s="25">
        <f t="shared" si="4"/>
        <v>175</v>
      </c>
      <c r="O28" s="28">
        <f t="shared" si="5"/>
        <v>175</v>
      </c>
      <c r="P28" s="15"/>
      <c r="Q28" s="15"/>
      <c r="R28" s="15"/>
      <c r="S28" s="15"/>
      <c r="T28" s="15"/>
      <c r="U28" s="15"/>
    </row>
    <row r="29" spans="1:21" s="16" customFormat="1" ht="12" customHeight="1">
      <c r="A29" s="44">
        <v>29</v>
      </c>
      <c r="B29" s="32" t="s">
        <v>32</v>
      </c>
      <c r="C29" s="41">
        <v>177</v>
      </c>
      <c r="D29" s="30">
        <v>183</v>
      </c>
      <c r="E29" s="29">
        <v>186</v>
      </c>
      <c r="F29" s="30">
        <v>169</v>
      </c>
      <c r="G29" s="29">
        <v>190</v>
      </c>
      <c r="H29" s="30">
        <v>163</v>
      </c>
      <c r="I29" s="22">
        <f t="shared" si="0"/>
        <v>1068</v>
      </c>
      <c r="J29" s="23">
        <f t="shared" si="1"/>
        <v>178</v>
      </c>
      <c r="K29" s="24">
        <f t="shared" si="2"/>
        <v>190</v>
      </c>
      <c r="L29" s="24">
        <f t="shared" si="3"/>
        <v>27</v>
      </c>
      <c r="M29" s="22">
        <v>21</v>
      </c>
      <c r="N29" s="25">
        <f t="shared" si="4"/>
        <v>163</v>
      </c>
      <c r="O29" s="28">
        <f t="shared" si="5"/>
        <v>163</v>
      </c>
      <c r="P29" s="15"/>
      <c r="Q29" s="15"/>
      <c r="R29" s="15"/>
      <c r="S29" s="15"/>
      <c r="T29" s="15"/>
      <c r="U29" s="15"/>
    </row>
    <row r="30" spans="1:21" s="16" customFormat="1" ht="12" customHeight="1">
      <c r="A30" s="44">
        <v>16</v>
      </c>
      <c r="B30" s="32" t="s">
        <v>62</v>
      </c>
      <c r="C30" s="41">
        <v>144</v>
      </c>
      <c r="D30" s="30">
        <v>171</v>
      </c>
      <c r="E30" s="29">
        <v>202</v>
      </c>
      <c r="F30" s="30">
        <v>179</v>
      </c>
      <c r="G30" s="29">
        <v>174</v>
      </c>
      <c r="H30" s="30">
        <v>188</v>
      </c>
      <c r="I30" s="22">
        <f t="shared" si="0"/>
        <v>1058</v>
      </c>
      <c r="J30" s="23">
        <f t="shared" si="1"/>
        <v>176.33333333333334</v>
      </c>
      <c r="K30" s="24">
        <f t="shared" si="2"/>
        <v>202</v>
      </c>
      <c r="L30" s="24">
        <f t="shared" si="3"/>
        <v>58</v>
      </c>
      <c r="M30" s="22">
        <v>22</v>
      </c>
      <c r="N30" s="25">
        <f t="shared" si="4"/>
        <v>144</v>
      </c>
      <c r="O30" s="28">
        <f t="shared" si="5"/>
        <v>144</v>
      </c>
      <c r="P30" s="15"/>
      <c r="Q30" s="15"/>
      <c r="R30" s="15"/>
      <c r="S30" s="15"/>
      <c r="T30" s="15"/>
      <c r="U30" s="15"/>
    </row>
    <row r="31" spans="1:21" s="16" customFormat="1" ht="12" customHeight="1">
      <c r="A31" s="45">
        <v>13</v>
      </c>
      <c r="B31" s="18" t="s">
        <v>43</v>
      </c>
      <c r="C31" s="41">
        <v>206</v>
      </c>
      <c r="D31" s="30">
        <v>178</v>
      </c>
      <c r="E31" s="29">
        <v>191</v>
      </c>
      <c r="F31" s="30">
        <v>148</v>
      </c>
      <c r="G31" s="29">
        <v>169</v>
      </c>
      <c r="H31" s="30">
        <v>147</v>
      </c>
      <c r="I31" s="22">
        <f t="shared" si="0"/>
        <v>1039</v>
      </c>
      <c r="J31" s="23">
        <f t="shared" si="1"/>
        <v>173.16666666666666</v>
      </c>
      <c r="K31" s="24">
        <f t="shared" si="2"/>
        <v>206</v>
      </c>
      <c r="L31" s="24">
        <f t="shared" si="3"/>
        <v>59</v>
      </c>
      <c r="M31" s="22">
        <v>23</v>
      </c>
      <c r="N31" s="25">
        <f t="shared" si="4"/>
        <v>147</v>
      </c>
      <c r="O31" s="28">
        <f t="shared" si="5"/>
        <v>147</v>
      </c>
      <c r="P31" s="15"/>
      <c r="Q31" s="15"/>
      <c r="R31" s="15"/>
      <c r="S31" s="15"/>
      <c r="T31" s="15"/>
      <c r="U31" s="15"/>
    </row>
    <row r="32" spans="1:21" s="16" customFormat="1" ht="12" customHeight="1">
      <c r="A32" s="45">
        <v>32</v>
      </c>
      <c r="B32" s="18" t="s">
        <v>52</v>
      </c>
      <c r="C32" s="41">
        <v>200</v>
      </c>
      <c r="D32" s="30">
        <v>201</v>
      </c>
      <c r="E32" s="29">
        <v>141</v>
      </c>
      <c r="F32" s="30">
        <v>150</v>
      </c>
      <c r="G32" s="29">
        <v>189</v>
      </c>
      <c r="H32" s="30">
        <v>150</v>
      </c>
      <c r="I32" s="22">
        <f t="shared" si="0"/>
        <v>1031</v>
      </c>
      <c r="J32" s="23">
        <f t="shared" si="1"/>
        <v>171.83333333333334</v>
      </c>
      <c r="K32" s="24">
        <f t="shared" si="2"/>
        <v>201</v>
      </c>
      <c r="L32" s="24">
        <f t="shared" si="3"/>
        <v>60</v>
      </c>
      <c r="M32" s="22">
        <v>24</v>
      </c>
      <c r="N32" s="25">
        <f t="shared" si="4"/>
        <v>141</v>
      </c>
      <c r="O32" s="28">
        <f>MIN(C32:H32)</f>
        <v>141</v>
      </c>
      <c r="P32" s="15"/>
      <c r="Q32" s="15"/>
      <c r="R32" s="15"/>
      <c r="S32" s="15"/>
      <c r="T32" s="15"/>
      <c r="U32" s="15"/>
    </row>
    <row r="33" spans="1:21" s="16" customFormat="1" ht="12" customHeight="1">
      <c r="A33" s="45">
        <v>21</v>
      </c>
      <c r="B33" s="32" t="s">
        <v>48</v>
      </c>
      <c r="C33" s="41">
        <v>173</v>
      </c>
      <c r="D33" s="30">
        <v>168</v>
      </c>
      <c r="E33" s="29">
        <v>169</v>
      </c>
      <c r="F33" s="30">
        <v>161</v>
      </c>
      <c r="G33" s="29">
        <v>186</v>
      </c>
      <c r="H33" s="30">
        <v>158</v>
      </c>
      <c r="I33" s="22">
        <f t="shared" si="0"/>
        <v>1015</v>
      </c>
      <c r="J33" s="23">
        <f t="shared" si="1"/>
        <v>169.16666666666666</v>
      </c>
      <c r="K33" s="24">
        <f t="shared" si="2"/>
        <v>186</v>
      </c>
      <c r="L33" s="24">
        <f t="shared" si="3"/>
        <v>28</v>
      </c>
      <c r="M33" s="22">
        <v>25</v>
      </c>
      <c r="N33" s="25">
        <f t="shared" si="4"/>
        <v>158</v>
      </c>
      <c r="O33" s="28">
        <f>MIN(C33:H33)</f>
        <v>158</v>
      </c>
      <c r="P33" s="15"/>
      <c r="Q33" s="15"/>
      <c r="R33" s="15"/>
      <c r="S33" s="15"/>
      <c r="T33" s="15"/>
      <c r="U33" s="15"/>
    </row>
    <row r="34" spans="1:21" s="16" customFormat="1" ht="12" customHeight="1">
      <c r="A34" s="45">
        <v>15</v>
      </c>
      <c r="B34" s="18" t="s">
        <v>36</v>
      </c>
      <c r="C34" s="41">
        <v>180</v>
      </c>
      <c r="D34" s="30">
        <v>183</v>
      </c>
      <c r="E34" s="29">
        <v>184</v>
      </c>
      <c r="F34" s="30">
        <v>184</v>
      </c>
      <c r="G34" s="29">
        <v>145</v>
      </c>
      <c r="H34" s="30">
        <v>135</v>
      </c>
      <c r="I34" s="22">
        <f t="shared" si="0"/>
        <v>1011</v>
      </c>
      <c r="J34" s="23">
        <f t="shared" si="1"/>
        <v>168.5</v>
      </c>
      <c r="K34" s="24">
        <f t="shared" si="2"/>
        <v>184</v>
      </c>
      <c r="L34" s="24">
        <f t="shared" si="3"/>
        <v>49</v>
      </c>
      <c r="M34" s="22">
        <v>26</v>
      </c>
      <c r="N34" s="25">
        <f t="shared" si="4"/>
        <v>135</v>
      </c>
      <c r="O34" s="28"/>
      <c r="P34" s="15"/>
      <c r="Q34" s="15"/>
      <c r="R34" s="15"/>
      <c r="S34" s="15"/>
      <c r="T34" s="15"/>
      <c r="U34" s="15"/>
    </row>
    <row r="35" spans="1:21" s="16" customFormat="1" ht="12.75" customHeight="1">
      <c r="A35" s="45">
        <v>19</v>
      </c>
      <c r="B35" s="32" t="s">
        <v>63</v>
      </c>
      <c r="C35" s="41">
        <v>173</v>
      </c>
      <c r="D35" s="30">
        <v>159</v>
      </c>
      <c r="E35" s="29">
        <v>149</v>
      </c>
      <c r="F35" s="30">
        <v>162</v>
      </c>
      <c r="G35" s="29">
        <v>160</v>
      </c>
      <c r="H35" s="30">
        <v>165</v>
      </c>
      <c r="I35" s="22">
        <f t="shared" si="0"/>
        <v>968</v>
      </c>
      <c r="J35" s="23">
        <f t="shared" si="1"/>
        <v>161.33333333333334</v>
      </c>
      <c r="K35" s="24">
        <f t="shared" si="2"/>
        <v>173</v>
      </c>
      <c r="L35" s="143">
        <f t="shared" si="3"/>
        <v>24</v>
      </c>
      <c r="M35" s="22">
        <v>27</v>
      </c>
      <c r="N35" s="25" t="e">
        <f>MIN(#REF!)</f>
        <v>#REF!</v>
      </c>
      <c r="O35" s="46"/>
      <c r="P35" s="15"/>
      <c r="Q35" s="15"/>
      <c r="R35" s="15"/>
      <c r="S35" s="15"/>
      <c r="T35" s="15"/>
      <c r="U35" s="15"/>
    </row>
    <row r="36" spans="1:21" s="16" customFormat="1" ht="12" customHeight="1">
      <c r="A36" s="17">
        <v>17</v>
      </c>
      <c r="B36" s="47" t="s">
        <v>57</v>
      </c>
      <c r="C36" s="41">
        <v>125</v>
      </c>
      <c r="D36" s="30">
        <v>155</v>
      </c>
      <c r="E36" s="29">
        <v>158</v>
      </c>
      <c r="F36" s="30">
        <v>155</v>
      </c>
      <c r="G36" s="29">
        <v>179</v>
      </c>
      <c r="H36" s="30">
        <v>188</v>
      </c>
      <c r="I36" s="22">
        <f t="shared" si="0"/>
        <v>960</v>
      </c>
      <c r="J36" s="23">
        <f t="shared" si="1"/>
        <v>160</v>
      </c>
      <c r="K36" s="24">
        <f t="shared" si="2"/>
        <v>188</v>
      </c>
      <c r="L36" s="24">
        <f t="shared" si="3"/>
        <v>63</v>
      </c>
      <c r="M36" s="22">
        <v>28</v>
      </c>
      <c r="N36" s="25">
        <f>MIN(C38:H38)</f>
        <v>0</v>
      </c>
      <c r="O36" s="48"/>
      <c r="P36" s="15"/>
      <c r="Q36" s="15"/>
      <c r="R36" s="15"/>
      <c r="S36" s="15"/>
      <c r="T36" s="15"/>
      <c r="U36" s="15"/>
    </row>
    <row r="37" spans="1:21" s="51" customFormat="1" ht="12" customHeight="1">
      <c r="A37" s="45">
        <v>14</v>
      </c>
      <c r="B37" s="18" t="s">
        <v>56</v>
      </c>
      <c r="C37" s="41">
        <v>147</v>
      </c>
      <c r="D37" s="30">
        <v>149</v>
      </c>
      <c r="E37" s="29">
        <v>162</v>
      </c>
      <c r="F37" s="30">
        <v>138</v>
      </c>
      <c r="G37" s="29">
        <v>142</v>
      </c>
      <c r="H37" s="30">
        <v>140</v>
      </c>
      <c r="I37" s="22">
        <f t="shared" si="0"/>
        <v>878</v>
      </c>
      <c r="J37" s="23">
        <f t="shared" si="1"/>
        <v>146.33333333333334</v>
      </c>
      <c r="K37" s="24">
        <f t="shared" si="2"/>
        <v>162</v>
      </c>
      <c r="L37" s="143">
        <f t="shared" si="3"/>
        <v>24</v>
      </c>
      <c r="M37" s="22">
        <v>29</v>
      </c>
      <c r="N37" s="25">
        <f>MIN(C39:H39)</f>
        <v>1</v>
      </c>
      <c r="O37" s="49" t="s">
        <v>11</v>
      </c>
      <c r="P37" s="50"/>
      <c r="Q37" s="50"/>
      <c r="R37" s="50"/>
      <c r="S37" s="50"/>
      <c r="T37" s="50"/>
      <c r="U37" s="50"/>
    </row>
    <row r="38" spans="1:13" ht="13.5">
      <c r="A38" s="132" t="s">
        <v>12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</row>
    <row r="39" spans="1:13" ht="12" customHeight="1">
      <c r="A39" s="52"/>
      <c r="B39" s="53" t="s">
        <v>4</v>
      </c>
      <c r="C39" s="54">
        <v>1</v>
      </c>
      <c r="D39" s="54">
        <v>2</v>
      </c>
      <c r="E39" s="54">
        <v>3</v>
      </c>
      <c r="F39" s="54">
        <v>4</v>
      </c>
      <c r="G39" s="54">
        <v>5</v>
      </c>
      <c r="H39" s="54">
        <v>6</v>
      </c>
      <c r="I39" s="55" t="s">
        <v>5</v>
      </c>
      <c r="J39" s="55" t="s">
        <v>6</v>
      </c>
      <c r="K39" s="55" t="s">
        <v>7</v>
      </c>
      <c r="L39" s="55" t="s">
        <v>8</v>
      </c>
      <c r="M39" s="55" t="s">
        <v>9</v>
      </c>
    </row>
    <row r="40" spans="1:13" ht="12" customHeight="1">
      <c r="A40" s="81">
        <v>36</v>
      </c>
      <c r="B40" s="138" t="s">
        <v>41</v>
      </c>
      <c r="C40" s="56">
        <v>170</v>
      </c>
      <c r="D40" s="57">
        <v>223</v>
      </c>
      <c r="E40" s="58">
        <v>158</v>
      </c>
      <c r="F40" s="57">
        <v>222</v>
      </c>
      <c r="G40" s="58">
        <v>169</v>
      </c>
      <c r="H40" s="57">
        <v>192</v>
      </c>
      <c r="I40" s="59">
        <f aca="true" t="shared" si="6" ref="I40:I53">IF(C40&lt;&gt;"",SUM(C40:H40),"")</f>
        <v>1134</v>
      </c>
      <c r="J40" s="60">
        <f aca="true" t="shared" si="7" ref="J40:J53">IF(C40&lt;&gt;"",AVERAGE(C40:H40),"")</f>
        <v>189</v>
      </c>
      <c r="K40" s="61">
        <f aca="true" t="shared" si="8" ref="K40:K53">IF(C40&lt;&gt;"",MAX(C40:H40),"")</f>
        <v>223</v>
      </c>
      <c r="L40" s="61">
        <f aca="true" t="shared" si="9" ref="L40:L53">IF(D40&lt;&gt;"",MAX(C40:H40)-MIN(C40:H40),"")</f>
        <v>65</v>
      </c>
      <c r="M40" s="59">
        <v>1</v>
      </c>
    </row>
    <row r="41" spans="1:13" ht="12" customHeight="1">
      <c r="A41" s="40">
        <v>8</v>
      </c>
      <c r="B41" s="137" t="s">
        <v>31</v>
      </c>
      <c r="C41" s="62">
        <v>174</v>
      </c>
      <c r="D41" s="63">
        <v>180</v>
      </c>
      <c r="E41" s="58">
        <v>197</v>
      </c>
      <c r="F41" s="57">
        <v>165</v>
      </c>
      <c r="G41" s="58">
        <v>171</v>
      </c>
      <c r="H41" s="57">
        <v>246</v>
      </c>
      <c r="I41" s="59">
        <f t="shared" si="6"/>
        <v>1133</v>
      </c>
      <c r="J41" s="60">
        <f t="shared" si="7"/>
        <v>188.83333333333334</v>
      </c>
      <c r="K41" s="64">
        <f t="shared" si="8"/>
        <v>246</v>
      </c>
      <c r="L41" s="64">
        <f t="shared" si="9"/>
        <v>81</v>
      </c>
      <c r="M41" s="65">
        <v>2</v>
      </c>
    </row>
    <row r="42" spans="1:13" ht="12" customHeight="1">
      <c r="A42" s="40">
        <v>4</v>
      </c>
      <c r="B42" s="142" t="s">
        <v>34</v>
      </c>
      <c r="C42" s="67">
        <v>175</v>
      </c>
      <c r="D42" s="68">
        <v>180</v>
      </c>
      <c r="E42" s="68">
        <v>183</v>
      </c>
      <c r="F42" s="69">
        <v>165</v>
      </c>
      <c r="G42" s="67">
        <v>160</v>
      </c>
      <c r="H42" s="69">
        <v>242</v>
      </c>
      <c r="I42" s="59">
        <f t="shared" si="6"/>
        <v>1105</v>
      </c>
      <c r="J42" s="60">
        <f t="shared" si="7"/>
        <v>184.16666666666666</v>
      </c>
      <c r="K42" s="64">
        <f t="shared" si="8"/>
        <v>242</v>
      </c>
      <c r="L42" s="64">
        <f t="shared" si="9"/>
        <v>82</v>
      </c>
      <c r="M42" s="59">
        <v>3</v>
      </c>
    </row>
    <row r="43" spans="1:13" ht="12" customHeight="1">
      <c r="A43" s="72">
        <v>11</v>
      </c>
      <c r="B43" s="138" t="s">
        <v>37</v>
      </c>
      <c r="C43" s="56">
        <v>159</v>
      </c>
      <c r="D43" s="57">
        <v>147</v>
      </c>
      <c r="E43" s="70">
        <v>156</v>
      </c>
      <c r="F43" s="71">
        <v>176</v>
      </c>
      <c r="G43" s="70">
        <v>200</v>
      </c>
      <c r="H43" s="71">
        <v>189</v>
      </c>
      <c r="I43" s="59">
        <f t="shared" si="6"/>
        <v>1027</v>
      </c>
      <c r="J43" s="60">
        <f t="shared" si="7"/>
        <v>171.16666666666666</v>
      </c>
      <c r="K43" s="64">
        <f t="shared" si="8"/>
        <v>200</v>
      </c>
      <c r="L43" s="64">
        <f t="shared" si="9"/>
        <v>53</v>
      </c>
      <c r="M43" s="65">
        <v>4</v>
      </c>
    </row>
    <row r="44" spans="1:13" ht="12" customHeight="1">
      <c r="A44" s="44">
        <v>27</v>
      </c>
      <c r="B44" s="138" t="s">
        <v>66</v>
      </c>
      <c r="C44" s="68">
        <v>163</v>
      </c>
      <c r="D44" s="69">
        <v>150</v>
      </c>
      <c r="E44" s="67">
        <v>190</v>
      </c>
      <c r="F44" s="69">
        <v>136</v>
      </c>
      <c r="G44" s="67">
        <v>150</v>
      </c>
      <c r="H44" s="69">
        <v>200</v>
      </c>
      <c r="I44" s="59">
        <f t="shared" si="6"/>
        <v>989</v>
      </c>
      <c r="J44" s="60">
        <f t="shared" si="7"/>
        <v>164.83333333333334</v>
      </c>
      <c r="K44" s="64">
        <f t="shared" si="8"/>
        <v>200</v>
      </c>
      <c r="L44" s="64">
        <f t="shared" si="9"/>
        <v>64</v>
      </c>
      <c r="M44" s="59">
        <v>5</v>
      </c>
    </row>
    <row r="45" spans="1:13" ht="12" customHeight="1">
      <c r="A45" s="72">
        <v>23</v>
      </c>
      <c r="B45" s="138" t="s">
        <v>30</v>
      </c>
      <c r="C45" s="56">
        <v>145</v>
      </c>
      <c r="D45" s="57">
        <v>171</v>
      </c>
      <c r="E45" s="58">
        <v>175</v>
      </c>
      <c r="F45" s="57">
        <v>152</v>
      </c>
      <c r="G45" s="58">
        <v>178</v>
      </c>
      <c r="H45" s="57">
        <v>158</v>
      </c>
      <c r="I45" s="59">
        <f t="shared" si="6"/>
        <v>979</v>
      </c>
      <c r="J45" s="60">
        <f t="shared" si="7"/>
        <v>163.16666666666666</v>
      </c>
      <c r="K45" s="64">
        <f t="shared" si="8"/>
        <v>178</v>
      </c>
      <c r="L45" s="64">
        <f t="shared" si="9"/>
        <v>33</v>
      </c>
      <c r="M45" s="65">
        <v>6</v>
      </c>
    </row>
    <row r="46" spans="1:13" ht="12" customHeight="1">
      <c r="A46" s="73">
        <v>22</v>
      </c>
      <c r="B46" s="66" t="s">
        <v>67</v>
      </c>
      <c r="C46" s="58">
        <v>161</v>
      </c>
      <c r="D46" s="57">
        <v>143</v>
      </c>
      <c r="E46" s="58">
        <v>155</v>
      </c>
      <c r="F46" s="57">
        <v>156</v>
      </c>
      <c r="G46" s="58">
        <v>143</v>
      </c>
      <c r="H46" s="57">
        <v>170</v>
      </c>
      <c r="I46" s="59">
        <f t="shared" si="6"/>
        <v>928</v>
      </c>
      <c r="J46" s="60">
        <f t="shared" si="7"/>
        <v>154.66666666666666</v>
      </c>
      <c r="K46" s="64">
        <f t="shared" si="8"/>
        <v>170</v>
      </c>
      <c r="L46" s="144">
        <f t="shared" si="9"/>
        <v>27</v>
      </c>
      <c r="M46" s="59">
        <v>7</v>
      </c>
    </row>
    <row r="47" spans="1:13" ht="12" customHeight="1">
      <c r="A47" s="73">
        <v>35</v>
      </c>
      <c r="B47" s="32" t="s">
        <v>68</v>
      </c>
      <c r="C47" s="58">
        <v>131</v>
      </c>
      <c r="D47" s="57">
        <v>117</v>
      </c>
      <c r="E47" s="58">
        <v>132</v>
      </c>
      <c r="F47" s="57">
        <v>123</v>
      </c>
      <c r="G47" s="58">
        <v>133</v>
      </c>
      <c r="H47" s="57">
        <v>153</v>
      </c>
      <c r="I47" s="59">
        <f t="shared" si="6"/>
        <v>789</v>
      </c>
      <c r="J47" s="60">
        <f t="shared" si="7"/>
        <v>131.5</v>
      </c>
      <c r="K47" s="64">
        <f t="shared" si="8"/>
        <v>153</v>
      </c>
      <c r="L47" s="74">
        <f t="shared" si="9"/>
        <v>36</v>
      </c>
      <c r="M47" s="65">
        <v>8</v>
      </c>
    </row>
    <row r="48" spans="1:13" ht="12" customHeight="1">
      <c r="A48" s="75">
        <v>20</v>
      </c>
      <c r="B48" s="77" t="s">
        <v>64</v>
      </c>
      <c r="C48" s="58">
        <v>114</v>
      </c>
      <c r="D48" s="57">
        <v>91</v>
      </c>
      <c r="E48" s="58">
        <v>129</v>
      </c>
      <c r="F48" s="57">
        <v>129</v>
      </c>
      <c r="G48" s="58">
        <v>142</v>
      </c>
      <c r="H48" s="57">
        <v>126</v>
      </c>
      <c r="I48" s="59">
        <f t="shared" si="6"/>
        <v>731</v>
      </c>
      <c r="J48" s="60">
        <f t="shared" si="7"/>
        <v>121.83333333333333</v>
      </c>
      <c r="K48" s="64">
        <f t="shared" si="8"/>
        <v>142</v>
      </c>
      <c r="L48" s="74">
        <f t="shared" si="9"/>
        <v>51</v>
      </c>
      <c r="M48" s="59">
        <v>9</v>
      </c>
    </row>
    <row r="49" spans="1:13" ht="12" customHeight="1">
      <c r="A49" s="17"/>
      <c r="B49" s="77"/>
      <c r="C49" s="29"/>
      <c r="D49" s="30"/>
      <c r="E49" s="29"/>
      <c r="F49" s="30"/>
      <c r="G49" s="29"/>
      <c r="H49" s="30"/>
      <c r="I49" s="78">
        <f t="shared" si="6"/>
      </c>
      <c r="J49" s="79">
        <f t="shared" si="7"/>
      </c>
      <c r="K49" s="24">
        <f t="shared" si="8"/>
      </c>
      <c r="L49" s="80">
        <f t="shared" si="9"/>
      </c>
      <c r="M49" s="65"/>
    </row>
    <row r="50" spans="1:13" ht="12" customHeight="1">
      <c r="A50" s="81"/>
      <c r="B50" s="76"/>
      <c r="C50" s="58"/>
      <c r="D50" s="57"/>
      <c r="E50" s="58"/>
      <c r="F50" s="57"/>
      <c r="G50" s="58"/>
      <c r="H50" s="57"/>
      <c r="I50" s="59">
        <f t="shared" si="6"/>
      </c>
      <c r="J50" s="60">
        <f t="shared" si="7"/>
      </c>
      <c r="K50" s="64">
        <f t="shared" si="8"/>
      </c>
      <c r="L50" s="74">
        <f t="shared" si="9"/>
      </c>
      <c r="M50" s="59"/>
    </row>
    <row r="51" spans="1:13" ht="12" customHeight="1">
      <c r="A51" s="40"/>
      <c r="B51" s="76"/>
      <c r="C51" s="58"/>
      <c r="D51" s="57"/>
      <c r="E51" s="58"/>
      <c r="F51" s="57"/>
      <c r="G51" s="58"/>
      <c r="H51" s="57"/>
      <c r="I51" s="59">
        <f t="shared" si="6"/>
      </c>
      <c r="J51" s="60">
        <f t="shared" si="7"/>
      </c>
      <c r="K51" s="64">
        <f t="shared" si="8"/>
      </c>
      <c r="L51" s="74">
        <f t="shared" si="9"/>
      </c>
      <c r="M51" s="65"/>
    </row>
    <row r="52" spans="1:13" ht="12" customHeight="1">
      <c r="A52" s="40"/>
      <c r="B52" s="47"/>
      <c r="C52" s="56"/>
      <c r="D52" s="57"/>
      <c r="E52" s="58"/>
      <c r="F52" s="57"/>
      <c r="G52" s="58"/>
      <c r="H52" s="57"/>
      <c r="I52" s="65">
        <f t="shared" si="6"/>
      </c>
      <c r="J52" s="82">
        <f t="shared" si="7"/>
      </c>
      <c r="K52" s="64">
        <f t="shared" si="8"/>
      </c>
      <c r="L52" s="64">
        <f t="shared" si="9"/>
      </c>
      <c r="M52" s="59"/>
    </row>
    <row r="53" spans="1:13" ht="12" customHeight="1">
      <c r="A53" s="40"/>
      <c r="B53" s="76"/>
      <c r="C53" s="58"/>
      <c r="D53" s="57"/>
      <c r="E53" s="58"/>
      <c r="F53" s="57"/>
      <c r="G53" s="58"/>
      <c r="H53" s="57"/>
      <c r="I53" s="59">
        <f t="shared" si="6"/>
      </c>
      <c r="J53" s="60">
        <f t="shared" si="7"/>
      </c>
      <c r="K53" s="64">
        <f t="shared" si="8"/>
      </c>
      <c r="L53" s="74">
        <f t="shared" si="9"/>
      </c>
      <c r="M53" s="65"/>
    </row>
    <row r="61" ht="12.75">
      <c r="C61" s="83"/>
    </row>
    <row r="62" ht="12.75">
      <c r="C62" s="83"/>
    </row>
    <row r="63" ht="12.75">
      <c r="C63" s="83"/>
    </row>
    <row r="64" ht="12.75">
      <c r="C64" s="83"/>
    </row>
    <row r="65" ht="12.75">
      <c r="C65" s="83"/>
    </row>
    <row r="66" ht="12.75">
      <c r="C66" s="83"/>
    </row>
    <row r="67" ht="12.75">
      <c r="C67" s="83"/>
    </row>
  </sheetData>
  <sheetProtection selectLockedCells="1" selectUnlockedCells="1"/>
  <mergeCells count="1">
    <mergeCell ref="A38:M38"/>
  </mergeCells>
  <conditionalFormatting sqref="C9:H20 C24:H33">
    <cfRule type="cellIs" priority="1" dxfId="6" operator="equal" stopIfTrue="1">
      <formula>$N9</formula>
    </cfRule>
    <cfRule type="cellIs" priority="2" dxfId="7" operator="equal" stopIfTrue="1">
      <formula>$K9</formula>
    </cfRule>
  </conditionalFormatting>
  <conditionalFormatting sqref="C21:H22">
    <cfRule type="cellIs" priority="3" dxfId="6" operator="equal" stopIfTrue="1">
      <formula>$N22</formula>
    </cfRule>
    <cfRule type="cellIs" priority="4" dxfId="7" operator="equal" stopIfTrue="1">
      <formula>$K21</formula>
    </cfRule>
  </conditionalFormatting>
  <conditionalFormatting sqref="C23:H23">
    <cfRule type="cellIs" priority="5" dxfId="6" operator="equal" stopIfTrue="1">
      <formula>$N21</formula>
    </cfRule>
    <cfRule type="cellIs" priority="6" dxfId="7" operator="equal" stopIfTrue="1">
      <formula>$K23</formula>
    </cfRule>
  </conditionalFormatting>
  <conditionalFormatting sqref="C34:H34">
    <cfRule type="cellIs" priority="7" dxfId="6" operator="equal" stopIfTrue="1">
      <formula>$N14</formula>
    </cfRule>
    <cfRule type="cellIs" priority="8" dxfId="7" operator="equal" stopIfTrue="1">
      <formula>$K34</formula>
    </cfRule>
  </conditionalFormatting>
  <conditionalFormatting sqref="C47:H48">
    <cfRule type="cellIs" priority="9" dxfId="6" operator="equal" stopIfTrue="1">
      <formula>$N20</formula>
    </cfRule>
    <cfRule type="cellIs" priority="10" dxfId="0" operator="equal" stopIfTrue="1">
      <formula>$K47</formula>
    </cfRule>
  </conditionalFormatting>
  <conditionalFormatting sqref="C50:H50 C53:H53">
    <cfRule type="cellIs" priority="11" dxfId="6" operator="equal" stopIfTrue="1">
      <formula>$N20</formula>
    </cfRule>
    <cfRule type="cellIs" priority="12" dxfId="0" operator="equal" stopIfTrue="1">
      <formula>$K50</formula>
    </cfRule>
  </conditionalFormatting>
  <conditionalFormatting sqref="C49:H49">
    <cfRule type="cellIs" priority="13" dxfId="6" operator="equal" stopIfTrue="1">
      <formula>$N23</formula>
    </cfRule>
    <cfRule type="cellIs" priority="14" dxfId="0" operator="equal" stopIfTrue="1">
      <formula>$K49</formula>
    </cfRule>
  </conditionalFormatting>
  <conditionalFormatting sqref="C51:H51">
    <cfRule type="cellIs" priority="15" dxfId="6" operator="equal" stopIfTrue="1">
      <formula>$N22</formula>
    </cfRule>
    <cfRule type="cellIs" priority="16" dxfId="0" operator="equal" stopIfTrue="1">
      <formula>$K51</formula>
    </cfRule>
  </conditionalFormatting>
  <conditionalFormatting sqref="C37:H37">
    <cfRule type="cellIs" priority="17" dxfId="6" operator="equal" stopIfTrue="1">
      <formula>$N21</formula>
    </cfRule>
    <cfRule type="cellIs" priority="18" dxfId="7" operator="equal" stopIfTrue="1">
      <formula>$K37</formula>
    </cfRule>
  </conditionalFormatting>
  <conditionalFormatting sqref="C40:H46">
    <cfRule type="cellIs" priority="19" dxfId="6" operator="equal" stopIfTrue="1">
      <formula>#REF!</formula>
    </cfRule>
    <cfRule type="cellIs" priority="20" dxfId="0" operator="equal" stopIfTrue="1">
      <formula>$K40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 r:id="rId4"/>
  <drawing r:id="rId3"/>
  <legacyDrawing r:id="rId2"/>
  <oleObjects>
    <oleObject progId="Рисунок Microsoft Word" shapeId="307185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M42"/>
  <sheetViews>
    <sheetView zoomScale="85" zoomScaleNormal="85" zoomScalePageLayoutView="0" workbookViewId="0" topLeftCell="A4">
      <selection activeCell="AB18" sqref="AB18"/>
    </sheetView>
  </sheetViews>
  <sheetFormatPr defaultColWidth="9.140625" defaultRowHeight="12.75"/>
  <cols>
    <col min="1" max="1" width="3.57421875" style="0" customWidth="1"/>
    <col min="2" max="2" width="17.57421875" style="0" customWidth="1"/>
    <col min="3" max="3" width="6.7109375" style="0" customWidth="1"/>
    <col min="4" max="4" width="7.00390625" style="0" customWidth="1"/>
    <col min="5" max="5" width="8.5742187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00390625" style="0" customWidth="1"/>
    <col min="17" max="17" width="4.7109375" style="0" customWidth="1"/>
    <col min="18" max="18" width="4.8515625" style="0" customWidth="1"/>
    <col min="19" max="19" width="4.7109375" style="0" customWidth="1"/>
    <col min="20" max="20" width="5.28125" style="0" customWidth="1"/>
    <col min="21" max="21" width="9.7109375" style="0" customWidth="1"/>
    <col min="22" max="22" width="5.7109375" style="0" customWidth="1"/>
    <col min="23" max="23" width="4.140625" style="0" customWidth="1"/>
  </cols>
  <sheetData>
    <row r="1" spans="2:20" ht="11.25" customHeight="1">
      <c r="B1" s="84"/>
      <c r="C1" s="84"/>
      <c r="D1" s="84"/>
      <c r="E1" s="84"/>
      <c r="F1" s="84"/>
      <c r="G1" s="84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T1" s="85"/>
    </row>
    <row r="2" spans="2:23" ht="22.5" customHeight="1">
      <c r="B2" s="86"/>
      <c r="C2" s="87"/>
      <c r="D2" s="86"/>
      <c r="E2" s="86"/>
      <c r="F2" s="86" t="s">
        <v>13</v>
      </c>
      <c r="G2" s="86"/>
      <c r="H2" s="88"/>
      <c r="I2" s="88"/>
      <c r="J2" s="88"/>
      <c r="K2" s="88"/>
      <c r="L2" s="88"/>
      <c r="M2" s="88"/>
      <c r="N2" s="88"/>
      <c r="O2" s="88"/>
      <c r="P2" s="88"/>
      <c r="Q2" s="2" t="s">
        <v>1</v>
      </c>
      <c r="W2" s="85"/>
    </row>
    <row r="3" spans="2:17" ht="28.5" customHeight="1">
      <c r="B3" s="86"/>
      <c r="C3" s="86"/>
      <c r="D3" s="86"/>
      <c r="E3" s="86"/>
      <c r="F3" s="86"/>
      <c r="G3" s="89" t="s">
        <v>55</v>
      </c>
      <c r="H3" s="89"/>
      <c r="I3" s="88"/>
      <c r="Q3" s="2" t="s">
        <v>2</v>
      </c>
    </row>
    <row r="4" spans="1:22" ht="14.25" customHeight="1">
      <c r="A4" s="135" t="s">
        <v>14</v>
      </c>
      <c r="B4" s="135" t="s">
        <v>15</v>
      </c>
      <c r="C4" s="134" t="s">
        <v>16</v>
      </c>
      <c r="D4" s="134" t="s">
        <v>17</v>
      </c>
      <c r="E4" s="134" t="s">
        <v>18</v>
      </c>
      <c r="F4" s="136" t="s">
        <v>19</v>
      </c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4" t="s">
        <v>20</v>
      </c>
      <c r="U4" s="134" t="s">
        <v>21</v>
      </c>
      <c r="V4" s="135" t="s">
        <v>22</v>
      </c>
    </row>
    <row r="5" spans="1:22" ht="17.25" customHeight="1">
      <c r="A5" s="135"/>
      <c r="B5" s="135"/>
      <c r="C5" s="135"/>
      <c r="D5" s="135"/>
      <c r="E5" s="135"/>
      <c r="F5" s="90">
        <v>7</v>
      </c>
      <c r="G5" s="91" t="s">
        <v>23</v>
      </c>
      <c r="H5" s="90">
        <v>8</v>
      </c>
      <c r="I5" s="91" t="s">
        <v>23</v>
      </c>
      <c r="J5" s="90">
        <v>9</v>
      </c>
      <c r="K5" s="91" t="s">
        <v>23</v>
      </c>
      <c r="L5" s="90">
        <v>10</v>
      </c>
      <c r="M5" s="91" t="s">
        <v>23</v>
      </c>
      <c r="N5" s="90">
        <v>11</v>
      </c>
      <c r="O5" s="91" t="s">
        <v>23</v>
      </c>
      <c r="P5" s="90">
        <v>12</v>
      </c>
      <c r="Q5" s="91" t="s">
        <v>23</v>
      </c>
      <c r="R5" s="90">
        <v>13</v>
      </c>
      <c r="S5" s="91" t="s">
        <v>23</v>
      </c>
      <c r="T5" s="134"/>
      <c r="U5" s="134"/>
      <c r="V5" s="134"/>
    </row>
    <row r="6" spans="1:22" ht="14.25" customHeight="1" thickBot="1">
      <c r="A6" s="133" t="s">
        <v>24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</row>
    <row r="7" spans="1:22" ht="16.5" thickBot="1">
      <c r="A7" s="92">
        <v>1</v>
      </c>
      <c r="B7" s="145" t="s">
        <v>35</v>
      </c>
      <c r="C7" s="93">
        <f>квалификация!I9</f>
        <v>1209</v>
      </c>
      <c r="D7" s="94">
        <f aca="true" t="shared" si="0" ref="D7:D22">SUM(C7,F7:S7)</f>
        <v>2802</v>
      </c>
      <c r="E7" s="95">
        <f aca="true" t="shared" si="1" ref="E7:E22">SUM(C7,F7,H7,J7,L7,N7,P7,R7)/(13-COUNTBLANK(F7:S7)/2)</f>
        <v>201.69230769230768</v>
      </c>
      <c r="F7" s="96">
        <v>153</v>
      </c>
      <c r="G7" s="96">
        <v>30</v>
      </c>
      <c r="H7" s="96">
        <v>200</v>
      </c>
      <c r="I7" s="96">
        <v>30</v>
      </c>
      <c r="J7" s="96">
        <v>207</v>
      </c>
      <c r="K7" s="96">
        <v>30</v>
      </c>
      <c r="L7" s="96">
        <v>268</v>
      </c>
      <c r="M7" s="96">
        <v>30</v>
      </c>
      <c r="N7" s="96">
        <v>169</v>
      </c>
      <c r="O7" s="96">
        <v>0</v>
      </c>
      <c r="P7" s="96">
        <v>198</v>
      </c>
      <c r="Q7" s="96">
        <v>30</v>
      </c>
      <c r="R7" s="96">
        <v>218</v>
      </c>
      <c r="S7" s="96">
        <v>30</v>
      </c>
      <c r="T7" s="94">
        <f aca="true" t="shared" si="2" ref="T7:T22">SUM(G7,I7,K7,M7,S7,O7,Q7)</f>
        <v>180</v>
      </c>
      <c r="U7" s="95">
        <f aca="true" t="shared" si="3" ref="U7:U22">IF(F7&lt;&gt;"",AVERAGE(F7,H7,J7,L7,R7,N7,P7),"")</f>
        <v>201.85714285714286</v>
      </c>
      <c r="V7" s="93">
        <v>1</v>
      </c>
    </row>
    <row r="8" spans="1:22" ht="16.5" thickBot="1">
      <c r="A8" s="92">
        <v>9</v>
      </c>
      <c r="B8" s="146" t="s">
        <v>69</v>
      </c>
      <c r="C8" s="93">
        <f>квалификация!I17</f>
        <v>1143</v>
      </c>
      <c r="D8" s="94">
        <f t="shared" si="0"/>
        <v>2692</v>
      </c>
      <c r="E8" s="95">
        <f t="shared" si="1"/>
        <v>195.53846153846155</v>
      </c>
      <c r="F8" s="96">
        <v>213</v>
      </c>
      <c r="G8" s="97">
        <v>0</v>
      </c>
      <c r="H8" s="96">
        <v>237</v>
      </c>
      <c r="I8" s="96">
        <v>30</v>
      </c>
      <c r="J8" s="96">
        <v>130</v>
      </c>
      <c r="K8" s="96">
        <v>0</v>
      </c>
      <c r="L8" s="96">
        <v>203</v>
      </c>
      <c r="M8" s="98">
        <v>30</v>
      </c>
      <c r="N8" s="98">
        <v>197</v>
      </c>
      <c r="O8" s="98">
        <v>30</v>
      </c>
      <c r="P8" s="98">
        <v>207</v>
      </c>
      <c r="Q8" s="98">
        <v>30</v>
      </c>
      <c r="R8" s="96">
        <v>212</v>
      </c>
      <c r="S8" s="96">
        <v>30</v>
      </c>
      <c r="T8" s="94">
        <f t="shared" si="2"/>
        <v>150</v>
      </c>
      <c r="U8" s="95">
        <f t="shared" si="3"/>
        <v>199.85714285714286</v>
      </c>
      <c r="V8" s="93">
        <v>2</v>
      </c>
    </row>
    <row r="9" spans="1:23" ht="16.5" thickBot="1">
      <c r="A9" s="92">
        <v>6</v>
      </c>
      <c r="B9" s="145" t="s">
        <v>65</v>
      </c>
      <c r="C9" s="93">
        <f>квалификация!I14</f>
        <v>1154</v>
      </c>
      <c r="D9" s="94">
        <f t="shared" si="0"/>
        <v>2633</v>
      </c>
      <c r="E9" s="95">
        <f t="shared" si="1"/>
        <v>191</v>
      </c>
      <c r="F9" s="96">
        <v>155</v>
      </c>
      <c r="G9" s="96">
        <v>0</v>
      </c>
      <c r="H9" s="96">
        <v>147</v>
      </c>
      <c r="I9" s="96">
        <v>0</v>
      </c>
      <c r="J9" s="96">
        <v>206</v>
      </c>
      <c r="K9" s="96">
        <v>30</v>
      </c>
      <c r="L9" s="96">
        <v>202</v>
      </c>
      <c r="M9" s="96">
        <v>30</v>
      </c>
      <c r="N9" s="96">
        <v>195</v>
      </c>
      <c r="O9" s="96">
        <v>30</v>
      </c>
      <c r="P9" s="96">
        <v>204</v>
      </c>
      <c r="Q9" s="96">
        <v>30</v>
      </c>
      <c r="R9" s="96">
        <v>220</v>
      </c>
      <c r="S9" s="96">
        <v>30</v>
      </c>
      <c r="T9" s="94">
        <f t="shared" si="2"/>
        <v>150</v>
      </c>
      <c r="U9" s="95">
        <f t="shared" si="3"/>
        <v>189.85714285714286</v>
      </c>
      <c r="V9" s="93">
        <v>3</v>
      </c>
      <c r="W9" s="99"/>
    </row>
    <row r="10" spans="1:23" ht="16.5" thickBot="1">
      <c r="A10" s="92">
        <v>5</v>
      </c>
      <c r="B10" s="145" t="s">
        <v>58</v>
      </c>
      <c r="C10" s="93">
        <f>квалификация!I13</f>
        <v>1155</v>
      </c>
      <c r="D10" s="94">
        <f t="shared" si="0"/>
        <v>2632</v>
      </c>
      <c r="E10" s="95">
        <f t="shared" si="1"/>
        <v>193.23076923076923</v>
      </c>
      <c r="F10" s="96">
        <v>195</v>
      </c>
      <c r="G10" s="96">
        <v>30</v>
      </c>
      <c r="H10" s="96">
        <v>178</v>
      </c>
      <c r="I10" s="96">
        <v>0</v>
      </c>
      <c r="J10" s="96">
        <v>207</v>
      </c>
      <c r="K10" s="96">
        <v>30</v>
      </c>
      <c r="L10" s="96">
        <v>212</v>
      </c>
      <c r="M10" s="96">
        <v>30</v>
      </c>
      <c r="N10" s="96">
        <v>195</v>
      </c>
      <c r="O10" s="96">
        <v>30</v>
      </c>
      <c r="P10" s="96">
        <v>202</v>
      </c>
      <c r="Q10" s="96">
        <v>0</v>
      </c>
      <c r="R10" s="96">
        <v>168</v>
      </c>
      <c r="S10" s="96">
        <v>0</v>
      </c>
      <c r="T10" s="94">
        <f t="shared" si="2"/>
        <v>120</v>
      </c>
      <c r="U10" s="95">
        <f t="shared" si="3"/>
        <v>193.85714285714286</v>
      </c>
      <c r="V10" s="93">
        <v>4</v>
      </c>
      <c r="W10" s="99"/>
    </row>
    <row r="11" spans="1:23" ht="16.5" thickBot="1">
      <c r="A11" s="92">
        <v>3</v>
      </c>
      <c r="B11" s="127" t="s">
        <v>60</v>
      </c>
      <c r="C11" s="93">
        <f>квалификация!I11</f>
        <v>1178</v>
      </c>
      <c r="D11" s="94">
        <f t="shared" si="0"/>
        <v>2628</v>
      </c>
      <c r="E11" s="95">
        <f t="shared" si="1"/>
        <v>195.23076923076923</v>
      </c>
      <c r="F11" s="96">
        <v>150</v>
      </c>
      <c r="G11" s="96">
        <v>0</v>
      </c>
      <c r="H11" s="96">
        <v>161</v>
      </c>
      <c r="I11" s="96">
        <v>0</v>
      </c>
      <c r="J11" s="96">
        <v>222</v>
      </c>
      <c r="K11" s="96">
        <v>30</v>
      </c>
      <c r="L11" s="96">
        <v>196</v>
      </c>
      <c r="M11" s="96">
        <v>0</v>
      </c>
      <c r="N11" s="96">
        <v>215</v>
      </c>
      <c r="O11" s="96">
        <v>30</v>
      </c>
      <c r="P11" s="96">
        <v>181</v>
      </c>
      <c r="Q11" s="96">
        <v>0</v>
      </c>
      <c r="R11" s="96">
        <v>235</v>
      </c>
      <c r="S11" s="96">
        <v>30</v>
      </c>
      <c r="T11" s="94">
        <f t="shared" si="2"/>
        <v>90</v>
      </c>
      <c r="U11" s="95">
        <f t="shared" si="3"/>
        <v>194.28571428571428</v>
      </c>
      <c r="V11" s="93">
        <v>5</v>
      </c>
      <c r="W11" s="99"/>
    </row>
    <row r="12" spans="1:23" ht="16.5" thickBot="1">
      <c r="A12" s="92">
        <v>7</v>
      </c>
      <c r="B12" s="127" t="s">
        <v>45</v>
      </c>
      <c r="C12" s="93">
        <f>квалификация!I15</f>
        <v>1148</v>
      </c>
      <c r="D12" s="94">
        <f t="shared" si="0"/>
        <v>2624</v>
      </c>
      <c r="E12" s="95">
        <f t="shared" si="1"/>
        <v>192.6153846153846</v>
      </c>
      <c r="F12" s="96">
        <v>211</v>
      </c>
      <c r="G12" s="96">
        <v>0</v>
      </c>
      <c r="H12" s="96">
        <v>162</v>
      </c>
      <c r="I12" s="96">
        <v>0</v>
      </c>
      <c r="J12" s="96">
        <v>187</v>
      </c>
      <c r="K12" s="96">
        <v>30</v>
      </c>
      <c r="L12" s="96">
        <v>178</v>
      </c>
      <c r="M12" s="100">
        <v>30</v>
      </c>
      <c r="N12" s="100">
        <v>159</v>
      </c>
      <c r="O12" s="100">
        <v>0</v>
      </c>
      <c r="P12" s="100">
        <v>246</v>
      </c>
      <c r="Q12" s="100">
        <v>30</v>
      </c>
      <c r="R12" s="100">
        <v>213</v>
      </c>
      <c r="S12" s="96">
        <v>30</v>
      </c>
      <c r="T12" s="94">
        <f t="shared" si="2"/>
        <v>120</v>
      </c>
      <c r="U12" s="95">
        <f t="shared" si="3"/>
        <v>193.71428571428572</v>
      </c>
      <c r="V12" s="93">
        <v>6</v>
      </c>
      <c r="W12" s="99"/>
    </row>
    <row r="13" spans="1:23" ht="16.5" thickBot="1">
      <c r="A13" s="92">
        <v>11</v>
      </c>
      <c r="B13" s="128" t="s">
        <v>49</v>
      </c>
      <c r="C13" s="93">
        <f>квалификация!I19</f>
        <v>1132</v>
      </c>
      <c r="D13" s="94">
        <f t="shared" si="0"/>
        <v>2617</v>
      </c>
      <c r="E13" s="95">
        <f t="shared" si="1"/>
        <v>192.07692307692307</v>
      </c>
      <c r="F13" s="96">
        <v>191</v>
      </c>
      <c r="G13" s="97">
        <v>30</v>
      </c>
      <c r="H13" s="96">
        <v>213</v>
      </c>
      <c r="I13" s="96">
        <v>30</v>
      </c>
      <c r="J13" s="96">
        <v>181</v>
      </c>
      <c r="K13" s="96">
        <v>0</v>
      </c>
      <c r="L13" s="101">
        <v>213</v>
      </c>
      <c r="M13" s="96">
        <v>30</v>
      </c>
      <c r="N13" s="96">
        <v>232</v>
      </c>
      <c r="O13" s="96">
        <v>30</v>
      </c>
      <c r="P13" s="105">
        <v>168</v>
      </c>
      <c r="Q13" s="96">
        <v>0</v>
      </c>
      <c r="R13" s="96">
        <v>167</v>
      </c>
      <c r="S13" s="102">
        <v>0</v>
      </c>
      <c r="T13" s="94">
        <f t="shared" si="2"/>
        <v>120</v>
      </c>
      <c r="U13" s="95">
        <f t="shared" si="3"/>
        <v>195</v>
      </c>
      <c r="V13" s="93">
        <v>7</v>
      </c>
      <c r="W13" s="99"/>
    </row>
    <row r="14" spans="1:23" ht="16.5" thickBot="1">
      <c r="A14" s="92">
        <v>4</v>
      </c>
      <c r="B14" s="129" t="s">
        <v>50</v>
      </c>
      <c r="C14" s="93">
        <f>квалификация!I12</f>
        <v>1155</v>
      </c>
      <c r="D14" s="94">
        <f t="shared" si="0"/>
        <v>2577</v>
      </c>
      <c r="E14" s="95">
        <f t="shared" si="1"/>
        <v>189</v>
      </c>
      <c r="F14" s="96">
        <v>186</v>
      </c>
      <c r="G14" s="96">
        <v>30</v>
      </c>
      <c r="H14" s="96">
        <v>181</v>
      </c>
      <c r="I14" s="96">
        <v>30</v>
      </c>
      <c r="J14" s="96">
        <v>206</v>
      </c>
      <c r="K14" s="96">
        <v>30</v>
      </c>
      <c r="L14" s="96">
        <v>193</v>
      </c>
      <c r="M14" s="103">
        <v>0</v>
      </c>
      <c r="N14" s="103">
        <v>181</v>
      </c>
      <c r="O14" s="103">
        <v>30</v>
      </c>
      <c r="P14" s="103">
        <v>183</v>
      </c>
      <c r="Q14" s="103">
        <v>0</v>
      </c>
      <c r="R14" s="103">
        <v>172</v>
      </c>
      <c r="S14" s="96">
        <v>0</v>
      </c>
      <c r="T14" s="94">
        <f t="shared" si="2"/>
        <v>120</v>
      </c>
      <c r="U14" s="95">
        <f t="shared" si="3"/>
        <v>186</v>
      </c>
      <c r="V14" s="93">
        <v>8</v>
      </c>
      <c r="W14" s="99"/>
    </row>
    <row r="15" spans="1:23" s="104" customFormat="1" ht="16.5" thickBot="1">
      <c r="A15" s="92">
        <v>12</v>
      </c>
      <c r="B15" s="127" t="s">
        <v>44</v>
      </c>
      <c r="C15" s="93">
        <f>квалификация!I20</f>
        <v>1124</v>
      </c>
      <c r="D15" s="94">
        <f t="shared" si="0"/>
        <v>2551</v>
      </c>
      <c r="E15" s="95">
        <f t="shared" si="1"/>
        <v>189.30769230769232</v>
      </c>
      <c r="F15" s="96">
        <v>191</v>
      </c>
      <c r="G15" s="96">
        <v>0</v>
      </c>
      <c r="H15" s="96">
        <v>200</v>
      </c>
      <c r="I15" s="96">
        <v>30</v>
      </c>
      <c r="J15" s="96">
        <v>196</v>
      </c>
      <c r="K15" s="96">
        <v>0</v>
      </c>
      <c r="L15" s="96">
        <v>180</v>
      </c>
      <c r="M15" s="96">
        <v>0</v>
      </c>
      <c r="N15" s="96">
        <v>185</v>
      </c>
      <c r="O15" s="96">
        <v>30</v>
      </c>
      <c r="P15" s="96">
        <v>173</v>
      </c>
      <c r="Q15" s="96">
        <v>0</v>
      </c>
      <c r="R15" s="96">
        <v>212</v>
      </c>
      <c r="S15" s="96">
        <v>30</v>
      </c>
      <c r="T15" s="94">
        <f t="shared" si="2"/>
        <v>90</v>
      </c>
      <c r="U15" s="95">
        <f t="shared" si="3"/>
        <v>191</v>
      </c>
      <c r="V15" s="93">
        <v>9</v>
      </c>
      <c r="W15" s="83"/>
    </row>
    <row r="16" spans="1:23" s="104" customFormat="1" ht="16.5" thickBot="1">
      <c r="A16" s="92">
        <v>10</v>
      </c>
      <c r="B16" s="127" t="s">
        <v>47</v>
      </c>
      <c r="C16" s="93">
        <f>квалификация!I18</f>
        <v>1140</v>
      </c>
      <c r="D16" s="94">
        <f t="shared" si="0"/>
        <v>2545</v>
      </c>
      <c r="E16" s="95">
        <f t="shared" si="1"/>
        <v>186.53846153846155</v>
      </c>
      <c r="F16" s="96">
        <v>212</v>
      </c>
      <c r="G16" s="96">
        <v>30</v>
      </c>
      <c r="H16" s="96">
        <v>158</v>
      </c>
      <c r="I16" s="96">
        <v>30</v>
      </c>
      <c r="J16" s="96">
        <v>161</v>
      </c>
      <c r="K16" s="96">
        <v>0</v>
      </c>
      <c r="L16" s="96">
        <v>156</v>
      </c>
      <c r="M16" s="96">
        <v>0</v>
      </c>
      <c r="N16" s="96">
        <v>202</v>
      </c>
      <c r="O16" s="96">
        <v>30</v>
      </c>
      <c r="P16" s="105">
        <v>199</v>
      </c>
      <c r="Q16" s="96">
        <v>30</v>
      </c>
      <c r="R16" s="96">
        <v>197</v>
      </c>
      <c r="S16" s="96">
        <v>0</v>
      </c>
      <c r="T16" s="94">
        <f t="shared" si="2"/>
        <v>120</v>
      </c>
      <c r="U16" s="95">
        <f t="shared" si="3"/>
        <v>183.57142857142858</v>
      </c>
      <c r="V16" s="93">
        <v>10</v>
      </c>
      <c r="W16" s="83"/>
    </row>
    <row r="17" spans="1:23" ht="16.5" thickBot="1">
      <c r="A17" s="92">
        <v>15</v>
      </c>
      <c r="B17" s="127" t="s">
        <v>39</v>
      </c>
      <c r="C17" s="93">
        <f>квалификация!I23</f>
        <v>1112</v>
      </c>
      <c r="D17" s="94">
        <f t="shared" si="0"/>
        <v>2468</v>
      </c>
      <c r="E17" s="95">
        <f t="shared" si="1"/>
        <v>182.92307692307693</v>
      </c>
      <c r="F17" s="96">
        <v>157</v>
      </c>
      <c r="G17" s="96">
        <v>0</v>
      </c>
      <c r="H17" s="96">
        <v>173</v>
      </c>
      <c r="I17" s="96">
        <v>30</v>
      </c>
      <c r="J17" s="96">
        <v>153</v>
      </c>
      <c r="K17" s="96">
        <v>0</v>
      </c>
      <c r="L17" s="96">
        <v>214</v>
      </c>
      <c r="M17" s="96">
        <v>30</v>
      </c>
      <c r="N17" s="96">
        <v>181</v>
      </c>
      <c r="O17" s="96">
        <v>0</v>
      </c>
      <c r="P17" s="96">
        <v>230</v>
      </c>
      <c r="Q17" s="96">
        <v>30</v>
      </c>
      <c r="R17" s="96">
        <v>158</v>
      </c>
      <c r="S17" s="96">
        <v>0</v>
      </c>
      <c r="T17" s="94">
        <f t="shared" si="2"/>
        <v>90</v>
      </c>
      <c r="U17" s="95">
        <f t="shared" si="3"/>
        <v>180.85714285714286</v>
      </c>
      <c r="V17" s="93">
        <v>11</v>
      </c>
      <c r="W17" s="99"/>
    </row>
    <row r="18" spans="1:23" ht="16.5" thickBot="1">
      <c r="A18" s="92">
        <v>13</v>
      </c>
      <c r="B18" s="127" t="s">
        <v>33</v>
      </c>
      <c r="C18" s="93">
        <f>квалификация!I21</f>
        <v>1117</v>
      </c>
      <c r="D18" s="94">
        <f t="shared" si="0"/>
        <v>2458</v>
      </c>
      <c r="E18" s="95">
        <f t="shared" si="1"/>
        <v>184.46153846153845</v>
      </c>
      <c r="F18" s="96">
        <v>180</v>
      </c>
      <c r="G18" s="96">
        <v>0</v>
      </c>
      <c r="H18" s="96">
        <v>199</v>
      </c>
      <c r="I18" s="96">
        <v>0</v>
      </c>
      <c r="J18" s="96">
        <v>204</v>
      </c>
      <c r="K18" s="96">
        <v>0</v>
      </c>
      <c r="L18" s="96">
        <v>181</v>
      </c>
      <c r="M18" s="96">
        <v>30</v>
      </c>
      <c r="N18" s="96">
        <v>169</v>
      </c>
      <c r="O18" s="96">
        <v>0</v>
      </c>
      <c r="P18" s="96">
        <v>202</v>
      </c>
      <c r="Q18" s="96">
        <v>0</v>
      </c>
      <c r="R18" s="96">
        <v>146</v>
      </c>
      <c r="S18" s="96">
        <v>30</v>
      </c>
      <c r="T18" s="94">
        <f t="shared" si="2"/>
        <v>60</v>
      </c>
      <c r="U18" s="95">
        <f t="shared" si="3"/>
        <v>183</v>
      </c>
      <c r="V18" s="93">
        <v>12</v>
      </c>
      <c r="W18" s="99"/>
    </row>
    <row r="19" spans="1:23" ht="16.5" thickBot="1">
      <c r="A19" s="92">
        <v>8</v>
      </c>
      <c r="B19" s="128" t="s">
        <v>42</v>
      </c>
      <c r="C19" s="93">
        <f>квалификация!I16</f>
        <v>1147</v>
      </c>
      <c r="D19" s="94">
        <f t="shared" si="0"/>
        <v>2447</v>
      </c>
      <c r="E19" s="95">
        <f t="shared" si="1"/>
        <v>183.6153846153846</v>
      </c>
      <c r="F19" s="96">
        <v>214</v>
      </c>
      <c r="G19" s="96">
        <v>30</v>
      </c>
      <c r="H19" s="96">
        <v>180</v>
      </c>
      <c r="I19" s="96">
        <v>0</v>
      </c>
      <c r="J19" s="96">
        <v>202</v>
      </c>
      <c r="K19" s="96">
        <v>30</v>
      </c>
      <c r="L19" s="96">
        <v>152</v>
      </c>
      <c r="M19" s="96">
        <v>0</v>
      </c>
      <c r="N19" s="96">
        <v>178</v>
      </c>
      <c r="O19" s="96">
        <v>0</v>
      </c>
      <c r="P19" s="96">
        <v>163</v>
      </c>
      <c r="Q19" s="96">
        <v>0</v>
      </c>
      <c r="R19" s="96">
        <v>151</v>
      </c>
      <c r="S19" s="96">
        <v>0</v>
      </c>
      <c r="T19" s="94">
        <f t="shared" si="2"/>
        <v>60</v>
      </c>
      <c r="U19" s="95">
        <f t="shared" si="3"/>
        <v>177.14285714285714</v>
      </c>
      <c r="V19" s="93">
        <v>13</v>
      </c>
      <c r="W19" s="99"/>
    </row>
    <row r="20" spans="1:23" ht="16.5" thickBot="1">
      <c r="A20" s="92">
        <v>2</v>
      </c>
      <c r="B20" s="128" t="s">
        <v>61</v>
      </c>
      <c r="C20" s="93">
        <f>квалификация!I10</f>
        <v>1184</v>
      </c>
      <c r="D20" s="94">
        <f t="shared" si="0"/>
        <v>2446</v>
      </c>
      <c r="E20" s="95">
        <f t="shared" si="1"/>
        <v>181.23076923076923</v>
      </c>
      <c r="F20" s="96">
        <v>179</v>
      </c>
      <c r="G20" s="96">
        <v>30</v>
      </c>
      <c r="H20" s="96">
        <v>144</v>
      </c>
      <c r="I20" s="96">
        <v>0</v>
      </c>
      <c r="J20" s="96">
        <v>151</v>
      </c>
      <c r="K20" s="96">
        <v>30</v>
      </c>
      <c r="L20" s="96">
        <v>159</v>
      </c>
      <c r="M20" s="96">
        <v>0</v>
      </c>
      <c r="N20" s="96">
        <v>152</v>
      </c>
      <c r="O20" s="96">
        <v>0</v>
      </c>
      <c r="P20" s="96">
        <v>192</v>
      </c>
      <c r="Q20" s="96">
        <v>30</v>
      </c>
      <c r="R20" s="96">
        <v>195</v>
      </c>
      <c r="S20" s="96">
        <v>0</v>
      </c>
      <c r="T20" s="94">
        <f t="shared" si="2"/>
        <v>90</v>
      </c>
      <c r="U20" s="95">
        <f t="shared" si="3"/>
        <v>167.42857142857142</v>
      </c>
      <c r="V20" s="93">
        <v>14</v>
      </c>
      <c r="W20" s="99"/>
    </row>
    <row r="21" spans="1:22" ht="16.5" thickBot="1">
      <c r="A21" s="92">
        <v>16</v>
      </c>
      <c r="B21" s="131" t="s">
        <v>46</v>
      </c>
      <c r="C21" s="93">
        <f>квалификация!I24</f>
        <v>1108</v>
      </c>
      <c r="D21" s="94">
        <f t="shared" si="0"/>
        <v>2399</v>
      </c>
      <c r="E21" s="95">
        <f t="shared" si="1"/>
        <v>182.23076923076923</v>
      </c>
      <c r="F21" s="100">
        <v>151</v>
      </c>
      <c r="G21" s="100">
        <v>0</v>
      </c>
      <c r="H21" s="100">
        <v>180</v>
      </c>
      <c r="I21" s="100">
        <v>0</v>
      </c>
      <c r="J21" s="100">
        <v>181</v>
      </c>
      <c r="K21" s="100">
        <v>0</v>
      </c>
      <c r="L21" s="100">
        <v>185</v>
      </c>
      <c r="M21" s="100">
        <v>0</v>
      </c>
      <c r="N21" s="100">
        <v>158</v>
      </c>
      <c r="O21" s="100">
        <v>0</v>
      </c>
      <c r="P21" s="100">
        <v>182</v>
      </c>
      <c r="Q21" s="100">
        <v>0</v>
      </c>
      <c r="R21" s="100">
        <v>224</v>
      </c>
      <c r="S21" s="100">
        <v>30</v>
      </c>
      <c r="T21" s="94">
        <f t="shared" si="2"/>
        <v>30</v>
      </c>
      <c r="U21" s="95">
        <f t="shared" si="3"/>
        <v>180.14285714285714</v>
      </c>
      <c r="V21" s="93">
        <v>15</v>
      </c>
    </row>
    <row r="22" spans="1:22" ht="16.5" thickBot="1">
      <c r="A22" s="92">
        <v>14</v>
      </c>
      <c r="B22" s="130" t="s">
        <v>51</v>
      </c>
      <c r="C22" s="93">
        <f>квалификация!I22</f>
        <v>1114</v>
      </c>
      <c r="D22" s="94">
        <f t="shared" si="0"/>
        <v>2384</v>
      </c>
      <c r="E22" s="95">
        <f t="shared" si="1"/>
        <v>176.46153846153845</v>
      </c>
      <c r="F22" s="100">
        <v>206</v>
      </c>
      <c r="G22" s="100">
        <v>30</v>
      </c>
      <c r="H22" s="100">
        <v>182</v>
      </c>
      <c r="I22" s="100">
        <v>30</v>
      </c>
      <c r="J22" s="100">
        <v>198</v>
      </c>
      <c r="K22" s="100">
        <v>0</v>
      </c>
      <c r="L22" s="100">
        <v>93</v>
      </c>
      <c r="M22" s="100">
        <v>0</v>
      </c>
      <c r="N22" s="100">
        <v>169</v>
      </c>
      <c r="O22" s="100">
        <v>0</v>
      </c>
      <c r="P22" s="100">
        <v>193</v>
      </c>
      <c r="Q22" s="100">
        <v>30</v>
      </c>
      <c r="R22" s="100">
        <v>139</v>
      </c>
      <c r="S22" s="100">
        <v>0</v>
      </c>
      <c r="T22" s="94">
        <f t="shared" si="2"/>
        <v>90</v>
      </c>
      <c r="U22" s="95">
        <f t="shared" si="3"/>
        <v>168.57142857142858</v>
      </c>
      <c r="V22" s="93">
        <v>16</v>
      </c>
    </row>
    <row r="23" spans="1:22" ht="15.75" thickBot="1">
      <c r="A23" s="133" t="s">
        <v>25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</row>
    <row r="24" spans="1:22" ht="16.5" thickBot="1">
      <c r="A24" s="106">
        <v>3</v>
      </c>
      <c r="B24" s="147" t="s">
        <v>34</v>
      </c>
      <c r="C24" s="93">
        <f>квалификация!I42</f>
        <v>1105</v>
      </c>
      <c r="D24" s="94">
        <f aca="true" t="shared" si="4" ref="D24:D29">SUM(C24,F24:S24)</f>
        <v>2102</v>
      </c>
      <c r="E24" s="95">
        <f aca="true" t="shared" si="5" ref="E24:E29">SUM(C24,F24,H24,J24,L24,N24,P24,R24)/(13-COUNTBLANK(F24:S24)/2)</f>
        <v>182.9090909090909</v>
      </c>
      <c r="F24" s="96">
        <v>197</v>
      </c>
      <c r="G24" s="96">
        <v>30</v>
      </c>
      <c r="H24" s="96">
        <v>212</v>
      </c>
      <c r="I24" s="96">
        <v>30</v>
      </c>
      <c r="J24" s="96">
        <v>159</v>
      </c>
      <c r="K24" s="96">
        <v>0</v>
      </c>
      <c r="L24" s="96">
        <v>167</v>
      </c>
      <c r="M24" s="96">
        <v>0</v>
      </c>
      <c r="N24" s="96">
        <v>172</v>
      </c>
      <c r="O24" s="96">
        <v>30</v>
      </c>
      <c r="P24" s="107"/>
      <c r="Q24" s="107"/>
      <c r="R24" s="107"/>
      <c r="S24" s="107"/>
      <c r="T24" s="94">
        <f aca="true" t="shared" si="6" ref="T24:T29">SUM(G24,I24,K24,M24,O24)</f>
        <v>90</v>
      </c>
      <c r="U24" s="95">
        <f aca="true" t="shared" si="7" ref="U24:U29">IF(F24&lt;&gt;"",AVERAGE(F24,H24,J24,L24,R24),"")</f>
        <v>183.75</v>
      </c>
      <c r="V24" s="93">
        <v>1</v>
      </c>
    </row>
    <row r="25" spans="1:22" ht="16.5" thickBot="1">
      <c r="A25" s="106">
        <v>1</v>
      </c>
      <c r="B25" s="147" t="s">
        <v>41</v>
      </c>
      <c r="C25" s="93">
        <f>квалификация!I40</f>
        <v>1134</v>
      </c>
      <c r="D25" s="94">
        <f t="shared" si="4"/>
        <v>2072</v>
      </c>
      <c r="E25" s="95">
        <f t="shared" si="5"/>
        <v>180.1818181818182</v>
      </c>
      <c r="F25" s="96">
        <v>170</v>
      </c>
      <c r="G25" s="96">
        <v>0</v>
      </c>
      <c r="H25" s="96">
        <v>185</v>
      </c>
      <c r="I25" s="96">
        <v>30</v>
      </c>
      <c r="J25" s="96">
        <v>133</v>
      </c>
      <c r="K25" s="96">
        <v>0</v>
      </c>
      <c r="L25" s="96">
        <v>171</v>
      </c>
      <c r="M25" s="96">
        <v>30</v>
      </c>
      <c r="N25" s="96">
        <v>189</v>
      </c>
      <c r="O25" s="96">
        <v>30</v>
      </c>
      <c r="P25" s="107"/>
      <c r="Q25" s="107"/>
      <c r="R25" s="107"/>
      <c r="S25" s="107"/>
      <c r="T25" s="94">
        <f t="shared" si="6"/>
        <v>90</v>
      </c>
      <c r="U25" s="95">
        <f t="shared" si="7"/>
        <v>164.75</v>
      </c>
      <c r="V25" s="93">
        <v>2</v>
      </c>
    </row>
    <row r="26" spans="1:22" ht="16.5" thickBot="1">
      <c r="A26" s="106">
        <v>2</v>
      </c>
      <c r="B26" s="148" t="s">
        <v>31</v>
      </c>
      <c r="C26" s="93">
        <f>квалификация!I41</f>
        <v>1133</v>
      </c>
      <c r="D26" s="94">
        <f t="shared" si="4"/>
        <v>2019</v>
      </c>
      <c r="E26" s="95">
        <f t="shared" si="5"/>
        <v>178.0909090909091</v>
      </c>
      <c r="F26" s="96">
        <v>181</v>
      </c>
      <c r="G26" s="97">
        <v>0</v>
      </c>
      <c r="H26" s="96">
        <v>168</v>
      </c>
      <c r="I26" s="96">
        <v>30</v>
      </c>
      <c r="J26" s="96">
        <v>165</v>
      </c>
      <c r="K26" s="96">
        <v>30</v>
      </c>
      <c r="L26" s="96">
        <v>162</v>
      </c>
      <c r="M26" s="98">
        <v>0</v>
      </c>
      <c r="N26" s="98">
        <v>150</v>
      </c>
      <c r="O26" s="98">
        <v>0</v>
      </c>
      <c r="P26" s="108"/>
      <c r="Q26" s="108"/>
      <c r="R26" s="107"/>
      <c r="S26" s="107"/>
      <c r="T26" s="94">
        <f t="shared" si="6"/>
        <v>60</v>
      </c>
      <c r="U26" s="95">
        <f t="shared" si="7"/>
        <v>169</v>
      </c>
      <c r="V26" s="93">
        <v>3</v>
      </c>
    </row>
    <row r="27" spans="1:22" ht="16.5" thickBot="1">
      <c r="A27" s="106">
        <v>6</v>
      </c>
      <c r="B27" s="147" t="s">
        <v>30</v>
      </c>
      <c r="C27" s="93">
        <f>квалификация!I45</f>
        <v>979</v>
      </c>
      <c r="D27" s="94">
        <f t="shared" si="4"/>
        <v>2015</v>
      </c>
      <c r="E27" s="95">
        <f t="shared" si="5"/>
        <v>177.72727272727272</v>
      </c>
      <c r="F27" s="96">
        <v>213</v>
      </c>
      <c r="G27" s="96">
        <v>30</v>
      </c>
      <c r="H27" s="96">
        <v>171</v>
      </c>
      <c r="I27" s="96">
        <v>0</v>
      </c>
      <c r="J27" s="96">
        <v>193</v>
      </c>
      <c r="K27" s="96">
        <v>0</v>
      </c>
      <c r="L27" s="96">
        <v>206</v>
      </c>
      <c r="M27" s="96">
        <v>30</v>
      </c>
      <c r="N27" s="96">
        <v>193</v>
      </c>
      <c r="O27" s="96">
        <v>0</v>
      </c>
      <c r="P27" s="107"/>
      <c r="Q27" s="107"/>
      <c r="R27" s="107"/>
      <c r="S27" s="107"/>
      <c r="T27" s="94">
        <f t="shared" si="6"/>
        <v>60</v>
      </c>
      <c r="U27" s="95">
        <f t="shared" si="7"/>
        <v>195.75</v>
      </c>
      <c r="V27" s="93">
        <v>4</v>
      </c>
    </row>
    <row r="28" spans="1:39" ht="16.5" thickBot="1">
      <c r="A28" s="106">
        <v>5</v>
      </c>
      <c r="B28" s="128" t="s">
        <v>66</v>
      </c>
      <c r="C28" s="93">
        <f>квалификация!I44</f>
        <v>989</v>
      </c>
      <c r="D28" s="94">
        <f t="shared" si="4"/>
        <v>1939</v>
      </c>
      <c r="E28" s="95">
        <f t="shared" si="5"/>
        <v>168.0909090909091</v>
      </c>
      <c r="F28" s="96">
        <v>183</v>
      </c>
      <c r="G28" s="96">
        <v>30</v>
      </c>
      <c r="H28" s="96">
        <v>169</v>
      </c>
      <c r="I28" s="96">
        <v>0</v>
      </c>
      <c r="J28" s="96">
        <v>203</v>
      </c>
      <c r="K28" s="96">
        <v>30</v>
      </c>
      <c r="L28" s="96">
        <v>165</v>
      </c>
      <c r="M28" s="96">
        <v>30</v>
      </c>
      <c r="N28" s="96">
        <v>140</v>
      </c>
      <c r="O28" s="96">
        <v>0</v>
      </c>
      <c r="P28" s="107"/>
      <c r="Q28" s="107"/>
      <c r="R28" s="107"/>
      <c r="S28" s="107"/>
      <c r="T28" s="94">
        <f t="shared" si="6"/>
        <v>90</v>
      </c>
      <c r="U28" s="95">
        <f t="shared" si="7"/>
        <v>180</v>
      </c>
      <c r="V28" s="93">
        <v>5</v>
      </c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10"/>
      <c r="AL28" s="110"/>
      <c r="AM28" s="110"/>
    </row>
    <row r="29" spans="1:22" ht="16.5" thickBot="1">
      <c r="A29" s="106">
        <v>4</v>
      </c>
      <c r="B29" s="128" t="s">
        <v>37</v>
      </c>
      <c r="C29" s="93">
        <f>квалификация!I43</f>
        <v>1027</v>
      </c>
      <c r="D29" s="94">
        <f t="shared" si="4"/>
        <v>1900</v>
      </c>
      <c r="E29" s="95">
        <f t="shared" si="5"/>
        <v>167.27272727272728</v>
      </c>
      <c r="F29" s="96">
        <v>145</v>
      </c>
      <c r="G29" s="96">
        <v>0</v>
      </c>
      <c r="H29" s="96">
        <v>143</v>
      </c>
      <c r="I29" s="96">
        <v>0</v>
      </c>
      <c r="J29" s="96">
        <v>188</v>
      </c>
      <c r="K29" s="96">
        <v>30</v>
      </c>
      <c r="L29" s="96">
        <v>121</v>
      </c>
      <c r="M29" s="96">
        <v>0</v>
      </c>
      <c r="N29" s="96">
        <v>216</v>
      </c>
      <c r="O29" s="96">
        <v>30</v>
      </c>
      <c r="P29" s="107"/>
      <c r="Q29" s="107"/>
      <c r="R29" s="107"/>
      <c r="S29" s="107"/>
      <c r="T29" s="94">
        <f t="shared" si="6"/>
        <v>60</v>
      </c>
      <c r="U29" s="95">
        <f t="shared" si="7"/>
        <v>149.25</v>
      </c>
      <c r="V29" s="93">
        <v>6</v>
      </c>
    </row>
    <row r="31" spans="1:5" ht="12.75">
      <c r="A31" s="111"/>
      <c r="E31" t="s">
        <v>26</v>
      </c>
    </row>
    <row r="32" ht="12.75">
      <c r="A32" s="111"/>
    </row>
    <row r="33" ht="12.75">
      <c r="A33" s="111"/>
    </row>
    <row r="34" ht="12.75">
      <c r="A34" s="111"/>
    </row>
    <row r="35" ht="12.75">
      <c r="A35" s="111"/>
    </row>
    <row r="36" ht="12.75">
      <c r="A36" s="111"/>
    </row>
    <row r="37" ht="12.75">
      <c r="A37" s="111"/>
    </row>
    <row r="38" ht="12.75">
      <c r="A38" s="111"/>
    </row>
    <row r="39" ht="12.75">
      <c r="A39" s="111"/>
    </row>
    <row r="40" ht="12.75">
      <c r="A40" s="111"/>
    </row>
    <row r="41" ht="12.75">
      <c r="A41" s="111"/>
    </row>
    <row r="42" ht="12.75">
      <c r="A42" s="111"/>
    </row>
  </sheetData>
  <sheetProtection selectLockedCells="1" selectUnlockedCells="1"/>
  <mergeCells count="11">
    <mergeCell ref="V4:V5"/>
    <mergeCell ref="A6:V6"/>
    <mergeCell ref="A23:V23"/>
    <mergeCell ref="E4:E5"/>
    <mergeCell ref="F4:S4"/>
    <mergeCell ref="T4:T5"/>
    <mergeCell ref="U4:U5"/>
    <mergeCell ref="A4:A5"/>
    <mergeCell ref="B4:B5"/>
    <mergeCell ref="C4:C5"/>
    <mergeCell ref="D4:D5"/>
  </mergeCells>
  <conditionalFormatting sqref="A24:A29 A7:A22">
    <cfRule type="expression" priority="1" dxfId="0" stopIfTrue="1">
      <formula>(B7&gt;0)</formula>
    </cfRule>
  </conditionalFormatting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/>
  <drawing r:id="rId3"/>
  <legacyDrawing r:id="rId2"/>
  <oleObjects>
    <oleObject progId="Рисунок Microsoft Word" shapeId="4967382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L32"/>
  <sheetViews>
    <sheetView tabSelected="1" zoomScale="70" zoomScaleNormal="70" zoomScalePageLayoutView="0" workbookViewId="0" topLeftCell="A3">
      <selection activeCell="P13" sqref="P13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21.8515625" style="0" customWidth="1"/>
    <col min="4" max="4" width="6.28125" style="0" customWidth="1"/>
    <col min="5" max="5" width="5.8515625" style="0" customWidth="1"/>
    <col min="6" max="6" width="22.8515625" style="0" customWidth="1"/>
    <col min="7" max="7" width="5.8515625" style="0" customWidth="1"/>
    <col min="8" max="8" width="6.140625" style="0" customWidth="1"/>
    <col min="9" max="9" width="20.8515625" style="0" customWidth="1"/>
    <col min="10" max="10" width="6.140625" style="0" customWidth="1"/>
    <col min="11" max="11" width="5.7109375" style="0" customWidth="1"/>
    <col min="12" max="12" width="19.57421875" style="0" customWidth="1"/>
  </cols>
  <sheetData>
    <row r="1" spans="10:11" ht="23.25">
      <c r="J1" s="1"/>
      <c r="K1" s="2" t="s">
        <v>0</v>
      </c>
    </row>
    <row r="2" spans="2:11" ht="20.25">
      <c r="B2" s="112"/>
      <c r="C2" s="112"/>
      <c r="D2" s="112"/>
      <c r="E2" s="112" t="s">
        <v>26</v>
      </c>
      <c r="F2" s="113" t="s">
        <v>27</v>
      </c>
      <c r="K2" s="2" t="s">
        <v>1</v>
      </c>
    </row>
    <row r="3" ht="14.25" customHeight="1">
      <c r="K3" s="2" t="s">
        <v>2</v>
      </c>
    </row>
    <row r="4" spans="2:6" ht="18">
      <c r="B4" s="114"/>
      <c r="C4" s="115"/>
      <c r="D4" s="115"/>
      <c r="E4" s="115"/>
      <c r="F4" s="114"/>
    </row>
    <row r="5" spans="2:7" ht="18">
      <c r="B5" s="114"/>
      <c r="C5" s="116"/>
      <c r="D5" s="117"/>
      <c r="E5" s="117"/>
      <c r="F5" s="118"/>
      <c r="G5" s="118"/>
    </row>
    <row r="6" spans="2:12" ht="18">
      <c r="B6" s="119">
        <v>4</v>
      </c>
      <c r="C6" s="120" t="str">
        <f>'раунд робин'!B10</f>
        <v>Марченко П.</v>
      </c>
      <c r="D6" s="149">
        <v>204</v>
      </c>
      <c r="E6" s="150"/>
      <c r="F6" s="123"/>
      <c r="G6" s="123"/>
      <c r="H6" s="124"/>
      <c r="I6" s="124"/>
      <c r="J6" s="124"/>
      <c r="K6" s="124"/>
      <c r="L6" s="124"/>
    </row>
    <row r="7" spans="2:12" ht="18">
      <c r="B7" s="115"/>
      <c r="C7" s="151"/>
      <c r="D7" s="152"/>
      <c r="E7" s="153"/>
      <c r="F7" s="154"/>
      <c r="G7" s="150"/>
      <c r="H7" s="155"/>
      <c r="I7" s="124"/>
      <c r="J7" s="124"/>
      <c r="K7" s="124"/>
      <c r="L7" s="124"/>
    </row>
    <row r="8" spans="2:12" ht="18">
      <c r="B8" s="115"/>
      <c r="C8" s="155"/>
      <c r="D8" s="156"/>
      <c r="E8" s="150"/>
      <c r="F8" s="120" t="s">
        <v>58</v>
      </c>
      <c r="G8" s="149">
        <v>203</v>
      </c>
      <c r="H8" s="155"/>
      <c r="I8" s="124"/>
      <c r="J8" s="124"/>
      <c r="K8" s="124"/>
      <c r="L8" s="124"/>
    </row>
    <row r="9" spans="2:12" ht="18">
      <c r="B9" s="115"/>
      <c r="C9" s="155"/>
      <c r="D9" s="156"/>
      <c r="E9" s="150"/>
      <c r="F9" s="157"/>
      <c r="G9" s="152"/>
      <c r="H9" s="158"/>
      <c r="I9" s="159"/>
      <c r="J9" s="123"/>
      <c r="K9" s="124"/>
      <c r="L9" s="124"/>
    </row>
    <row r="10" spans="2:12" ht="18">
      <c r="B10" s="115"/>
      <c r="C10" s="159"/>
      <c r="D10" s="160"/>
      <c r="E10" s="125"/>
      <c r="F10" s="150"/>
      <c r="G10" s="125"/>
      <c r="H10" s="155"/>
      <c r="I10" s="120" t="s">
        <v>58</v>
      </c>
      <c r="J10" s="161">
        <v>255</v>
      </c>
      <c r="K10" s="123"/>
      <c r="L10" s="123"/>
    </row>
    <row r="11" spans="2:12" ht="18">
      <c r="B11" s="119">
        <v>3</v>
      </c>
      <c r="C11" s="120" t="str">
        <f>'раунд робин'!B9</f>
        <v>Лазарев С.</v>
      </c>
      <c r="D11" s="125">
        <v>183</v>
      </c>
      <c r="E11" s="162">
        <v>2</v>
      </c>
      <c r="F11" s="150"/>
      <c r="G11" s="125"/>
      <c r="H11" s="155"/>
      <c r="I11" s="151"/>
      <c r="J11" s="123"/>
      <c r="K11" s="123"/>
      <c r="L11" s="123"/>
    </row>
    <row r="12" spans="2:12" ht="18">
      <c r="B12" s="115"/>
      <c r="C12" s="151"/>
      <c r="D12" s="150"/>
      <c r="E12" s="125"/>
      <c r="F12" s="154"/>
      <c r="G12" s="149"/>
      <c r="H12" s="163"/>
      <c r="I12" s="155"/>
      <c r="J12" s="123"/>
      <c r="K12" s="123"/>
      <c r="L12" s="120" t="s">
        <v>58</v>
      </c>
    </row>
    <row r="13" spans="2:12" ht="18">
      <c r="B13" s="115"/>
      <c r="C13" s="124"/>
      <c r="D13" s="123"/>
      <c r="E13" s="123"/>
      <c r="F13" s="120" t="str">
        <f>'раунд робин'!B8</f>
        <v>Шукаев М.</v>
      </c>
      <c r="G13" s="125">
        <v>165</v>
      </c>
      <c r="H13" s="164">
        <v>1</v>
      </c>
      <c r="I13" s="155"/>
      <c r="J13" s="123"/>
      <c r="K13" s="123"/>
      <c r="L13" s="123"/>
    </row>
    <row r="14" spans="3:12" ht="18">
      <c r="C14" s="124"/>
      <c r="D14" s="123"/>
      <c r="E14" s="123"/>
      <c r="F14" s="157"/>
      <c r="G14" s="150"/>
      <c r="H14" s="163"/>
      <c r="I14" s="159"/>
      <c r="J14" s="123"/>
      <c r="K14" s="123"/>
      <c r="L14" s="123"/>
    </row>
    <row r="15" spans="3:12" ht="18">
      <c r="C15" s="124"/>
      <c r="D15" s="123"/>
      <c r="E15" s="123"/>
      <c r="F15" s="123"/>
      <c r="G15" s="123"/>
      <c r="H15" s="124"/>
      <c r="I15" s="120" t="str">
        <f>'раунд робин'!B7</f>
        <v>Мисходжев Р.</v>
      </c>
      <c r="J15" s="123">
        <v>202</v>
      </c>
      <c r="K15" s="123"/>
      <c r="L15" s="123"/>
    </row>
    <row r="16" spans="3:12" ht="18">
      <c r="C16" s="124"/>
      <c r="D16" s="123"/>
      <c r="E16" s="123"/>
      <c r="F16" s="123"/>
      <c r="G16" s="123"/>
      <c r="H16" s="124"/>
      <c r="I16" s="151"/>
      <c r="J16" s="123"/>
      <c r="K16" s="123"/>
      <c r="L16" s="123"/>
    </row>
    <row r="17" spans="2:12" ht="20.25">
      <c r="B17" s="112"/>
      <c r="C17" s="124"/>
      <c r="D17" s="123"/>
      <c r="E17" s="123" t="s">
        <v>29</v>
      </c>
      <c r="F17" s="123"/>
      <c r="G17" s="123"/>
      <c r="H17" s="124"/>
      <c r="I17" s="124"/>
      <c r="J17" s="123"/>
      <c r="K17" s="123"/>
      <c r="L17" s="123"/>
    </row>
    <row r="18" spans="3:12" ht="18">
      <c r="C18" s="124"/>
      <c r="D18" s="123"/>
      <c r="E18" s="123"/>
      <c r="F18" s="123"/>
      <c r="G18" s="123"/>
      <c r="H18" s="124"/>
      <c r="I18" s="124"/>
      <c r="J18" s="123"/>
      <c r="K18" s="123"/>
      <c r="L18" s="123"/>
    </row>
    <row r="19" spans="2:12" ht="18">
      <c r="B19" s="114"/>
      <c r="C19" s="124"/>
      <c r="D19" s="123"/>
      <c r="E19" s="123"/>
      <c r="F19" s="165"/>
      <c r="G19" s="123"/>
      <c r="H19" s="124"/>
      <c r="I19" s="124"/>
      <c r="J19" s="124"/>
      <c r="K19" s="124"/>
      <c r="L19" s="124"/>
    </row>
    <row r="20" spans="2:12" ht="18">
      <c r="B20" s="114"/>
      <c r="C20" s="159"/>
      <c r="D20" s="150"/>
      <c r="E20" s="150"/>
      <c r="F20" s="125"/>
      <c r="G20" s="125"/>
      <c r="H20" s="124"/>
      <c r="I20" s="124"/>
      <c r="J20" s="124"/>
      <c r="K20" s="124"/>
      <c r="L20" s="124"/>
    </row>
    <row r="21" spans="2:12" ht="18">
      <c r="B21" s="119">
        <v>4</v>
      </c>
      <c r="C21" s="120" t="str">
        <f>'раунд робин'!B27</f>
        <v>Иванова О.</v>
      </c>
      <c r="D21" s="149">
        <v>194</v>
      </c>
      <c r="E21" s="150"/>
      <c r="F21" s="123"/>
      <c r="G21" s="123"/>
      <c r="H21" s="123"/>
      <c r="I21" s="123"/>
      <c r="J21" s="124"/>
      <c r="K21" s="124"/>
      <c r="L21" s="124"/>
    </row>
    <row r="22" spans="2:12" ht="18">
      <c r="B22" s="115"/>
      <c r="C22" s="157"/>
      <c r="D22" s="152"/>
      <c r="E22" s="153"/>
      <c r="F22" s="154"/>
      <c r="G22" s="150"/>
      <c r="H22" s="150"/>
      <c r="I22" s="123"/>
      <c r="J22" s="124"/>
      <c r="K22" s="124"/>
      <c r="L22" s="124"/>
    </row>
    <row r="23" spans="2:12" ht="18">
      <c r="B23" s="115"/>
      <c r="C23" s="150"/>
      <c r="D23" s="156"/>
      <c r="E23" s="150"/>
      <c r="F23" s="120" t="s">
        <v>30</v>
      </c>
      <c r="G23" s="149">
        <v>185</v>
      </c>
      <c r="H23" s="150"/>
      <c r="I23" s="123"/>
      <c r="J23" s="124"/>
      <c r="K23" s="124"/>
      <c r="L23" s="124"/>
    </row>
    <row r="24" spans="2:12" ht="18">
      <c r="B24" s="115"/>
      <c r="C24" s="150"/>
      <c r="D24" s="156"/>
      <c r="E24" s="150"/>
      <c r="F24" s="157"/>
      <c r="G24" s="152"/>
      <c r="H24" s="153"/>
      <c r="I24" s="154"/>
      <c r="J24" s="123"/>
      <c r="K24" s="124"/>
      <c r="L24" s="124"/>
    </row>
    <row r="25" spans="2:12" ht="18">
      <c r="B25" s="115"/>
      <c r="C25" s="154"/>
      <c r="D25" s="160"/>
      <c r="E25" s="125"/>
      <c r="F25" s="150"/>
      <c r="G25" s="125"/>
      <c r="H25" s="150"/>
      <c r="I25" s="120" t="s">
        <v>30</v>
      </c>
      <c r="J25" s="161">
        <v>234</v>
      </c>
      <c r="K25" s="123"/>
      <c r="L25" s="123"/>
    </row>
    <row r="26" spans="2:12" ht="18">
      <c r="B26" s="119">
        <v>3</v>
      </c>
      <c r="C26" s="120" t="str">
        <f>'раунд робин'!B26</f>
        <v>Вайнман М.</v>
      </c>
      <c r="D26" s="125">
        <v>151</v>
      </c>
      <c r="E26" s="162">
        <v>2</v>
      </c>
      <c r="F26" s="150"/>
      <c r="G26" s="125"/>
      <c r="H26" s="150"/>
      <c r="I26" s="157"/>
      <c r="J26" s="123"/>
      <c r="K26" s="123"/>
      <c r="L26" s="123"/>
    </row>
    <row r="27" spans="2:12" ht="18">
      <c r="B27" s="115"/>
      <c r="C27" s="157"/>
      <c r="D27" s="150"/>
      <c r="E27" s="125"/>
      <c r="F27" s="154"/>
      <c r="G27" s="149"/>
      <c r="H27" s="125"/>
      <c r="I27" s="150"/>
      <c r="J27" s="123"/>
      <c r="K27" s="123"/>
      <c r="L27" s="120" t="s">
        <v>30</v>
      </c>
    </row>
    <row r="28" spans="2:12" ht="18">
      <c r="B28" s="115"/>
      <c r="C28" s="123"/>
      <c r="D28" s="123"/>
      <c r="E28" s="123"/>
      <c r="F28" s="120" t="str">
        <f>'раунд робин'!B25</f>
        <v>Ульянова А.</v>
      </c>
      <c r="G28" s="125">
        <v>167</v>
      </c>
      <c r="H28" s="162">
        <v>1</v>
      </c>
      <c r="I28" s="150"/>
      <c r="J28" s="123"/>
      <c r="K28" s="123"/>
      <c r="L28" s="123"/>
    </row>
    <row r="29" spans="3:12" ht="18">
      <c r="C29" s="123"/>
      <c r="D29" s="123"/>
      <c r="E29" s="123"/>
      <c r="F29" s="157"/>
      <c r="G29" s="150"/>
      <c r="H29" s="125"/>
      <c r="I29" s="154"/>
      <c r="J29" s="123"/>
      <c r="K29" s="123"/>
      <c r="L29" s="123"/>
    </row>
    <row r="30" spans="3:12" ht="18">
      <c r="C30" s="123"/>
      <c r="D30" s="123"/>
      <c r="E30" s="123"/>
      <c r="F30" s="123"/>
      <c r="G30" s="123"/>
      <c r="H30" s="123"/>
      <c r="I30" s="120" t="str">
        <f>'раунд робин'!B24</f>
        <v>Лихолай А.</v>
      </c>
      <c r="J30" s="123">
        <v>221</v>
      </c>
      <c r="K30" s="123"/>
      <c r="L30" s="123"/>
    </row>
    <row r="31" spans="9:12" ht="15.75">
      <c r="I31" s="121"/>
      <c r="J31" s="122"/>
      <c r="K31" s="99"/>
      <c r="L31" s="99"/>
    </row>
    <row r="32" spans="7:9" ht="12.75">
      <c r="G32" s="99"/>
      <c r="H32" s="99"/>
      <c r="I32" s="99"/>
    </row>
  </sheetData>
  <sheetProtection selectLockedCells="1" selectUnlockedCells="1"/>
  <conditionalFormatting sqref="F8">
    <cfRule type="expression" priority="1" dxfId="0" stopIfTrue="1">
      <formula>(G11&gt;0)</formula>
    </cfRule>
  </conditionalFormatting>
  <conditionalFormatting sqref="C6 C11 C21 C26 F13 F23 I15 I25 L27">
    <cfRule type="expression" priority="2" dxfId="0" stopIfTrue="1">
      <formula>(C65535&gt;0)</formula>
    </cfRule>
  </conditionalFormatting>
  <conditionalFormatting sqref="I30">
    <cfRule type="expression" priority="3" dxfId="0" stopIfTrue="1">
      <formula>(I24&gt;0)</formula>
    </cfRule>
  </conditionalFormatting>
  <conditionalFormatting sqref="I10 L12">
    <cfRule type="expression" priority="4" dxfId="0" stopIfTrue="1">
      <formula>(I65534&gt;0)</formula>
    </cfRule>
  </conditionalFormatting>
  <printOptions/>
  <pageMargins left="0.7479166666666667" right="0.7479166666666667" top="0.3659722222222222" bottom="0.5298611111111111" header="0.5118055555555555" footer="0.5118055555555555"/>
  <pageSetup horizontalDpi="300" verticalDpi="300" orientation="landscape" paperSize="9" scale="90" r:id="rId4"/>
  <drawing r:id="rId3"/>
  <legacyDrawing r:id="rId2"/>
  <oleObjects>
    <oleObject progId="Рисунок Microsoft Word" shapeId="504382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2012-05-12T07:23:51Z</cp:lastPrinted>
  <dcterms:created xsi:type="dcterms:W3CDTF">2012-05-16T16:41:13Z</dcterms:created>
  <dcterms:modified xsi:type="dcterms:W3CDTF">2012-05-16T18:48:12Z</dcterms:modified>
  <cp:category/>
  <cp:version/>
  <cp:contentType/>
  <cp:contentStatus/>
</cp:coreProperties>
</file>